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510" tabRatio="500"/>
  </bookViews>
  <sheets>
    <sheet name="Лист1" sheetId="1" r:id="rId1"/>
  </sheets>
  <definedNames>
    <definedName name="_xlnm.Print_Titles" localSheetId="0">Лист1!$5:$5</definedName>
  </definedNames>
  <calcPr calcId="144525"/>
</workbook>
</file>

<file path=xl/sharedStrings.xml><?xml version="1.0" encoding="utf-8"?>
<sst xmlns="http://schemas.openxmlformats.org/spreadsheetml/2006/main" count="116" uniqueCount="115">
  <si>
    <t xml:space="preserve">СВЕДЕНИЯ </t>
  </si>
  <si>
    <t>об исполнении бюджета Белоярского района  по доходам в разрезе видов доходов в сравнении с запланированными значениями за 9 месяцев 2020 года</t>
  </si>
  <si>
    <t>(рублей)</t>
  </si>
  <si>
    <t>Наименование показателя</t>
  </si>
  <si>
    <t>Код дохода по бюджетной классификации</t>
  </si>
  <si>
    <t>Уточненный план за год</t>
  </si>
  <si>
    <t>План на I полугодие</t>
  </si>
  <si>
    <t>Исполнение за I полугодие</t>
  </si>
  <si>
    <t>% исполнения плана на год</t>
  </si>
  <si>
    <t>% исполнения плана на I полугодие</t>
  </si>
  <si>
    <t>Код строки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</si>
  <si>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</si>
  <si>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</si>
  <si>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</si>
  <si>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</si>
  <si>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 субъекта Российской Федерации</t>
  </si>
  <si>
    <t xml:space="preserve">бюджеты внутригородских муниципальных образований городов федерального значения </t>
  </si>
  <si>
    <t>бюджеты городских округов</t>
  </si>
  <si>
    <t>бюджеты городских округов с внутригородским делением</t>
  </si>
  <si>
    <t>План 9 месяцев</t>
  </si>
  <si>
    <t>Исполнение за 9 месяцев</t>
  </si>
  <si>
    <t>% исполнения плана за год</t>
  </si>
  <si>
    <t>% исполнения плана за 9 месяцев</t>
  </si>
  <si>
    <t>Доходы бюджета - Всего</t>
  </si>
  <si>
    <t>Х</t>
  </si>
  <si>
    <t>НАЛОГОВЫЕ И НЕНАЛОГОВЫЕ ДОХОДЫ</t>
  </si>
  <si>
    <t>000 1 00 00000 00 0000 000</t>
  </si>
  <si>
    <t>Налог на доходы физических лиц</t>
  </si>
  <si>
    <t>000 1 01 02000 01 0000 110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</si>
  <si>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</si>
  <si>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</si>
  <si>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</si>
  <si>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000 105 00000 00 0000 000</t>
  </si>
  <si>
    <t>Налог, взимаемый в связи с применением упрощенной системы налогообложения</t>
  </si>
  <si>
    <t>000 1 05 01000 00 0000 110</t>
  </si>
  <si>
    <t>Единый налог на вмененный доход для отдельных видов деятельности</t>
  </si>
  <si>
    <t>000 1 05 02000 02 0000 110</t>
  </si>
  <si>
    <t>Единый сельскохозяйственный налог</t>
  </si>
  <si>
    <t>000 1 05 03000 01 0000 110</t>
  </si>
  <si>
    <t>Налог, взимаемый в связи с применением патентной системы налогообложения</t>
  </si>
  <si>
    <t>000 1 05 04000 02 0000 110</t>
  </si>
  <si>
    <t>Налоги на имущество</t>
  </si>
  <si>
    <t>000 106 00000 00 0000 000</t>
  </si>
  <si>
    <t>Налог на имущество физических лиц</t>
  </si>
  <si>
    <t>000 1 06 01000 00 0000 110</t>
  </si>
  <si>
    <t>Транспортный налог</t>
  </si>
  <si>
    <t>000 1 06 04000 00 0000 110</t>
  </si>
  <si>
    <t>Земельный налог</t>
  </si>
  <si>
    <t>000 1 06 06000 00 0000 110</t>
  </si>
  <si>
    <t>Государственнавя пошлина</t>
  </si>
  <si>
    <t>000 108 00000 00 0000 000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</si>
  <si>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</si>
  <si>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</si>
  <si>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</si>
  <si>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</si>
  <si>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Доходы от использования имущества, находящегося в государственной и муниципальной собственности</t>
  </si>
  <si>
    <t>000 111 00000 00 0000 000</t>
  </si>
  <si>
    <t>Проценты, полученные от предоставления бюджетных кредитов внутри страны</t>
  </si>
  <si>
    <t>000 1 11 03000 00 0000 120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</si>
  <si>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</si>
  <si>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</si>
  <si>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Платежи от государственных и муниципальных унитарных предприятий</t>
  </si>
  <si>
    <t>000 1 11 07000 00 0000 120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</si>
  <si>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</si>
  <si>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</si>
  <si>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Плата за негативное воздействие на окружающую среду</t>
  </si>
  <si>
    <t>000 1 12 01000 01 0000 000</t>
  </si>
  <si>
    <t>Доходы от оказания платных услуг (работ) и компенсации затрат государства</t>
  </si>
  <si>
    <t>000 113 00000 00 0000 130</t>
  </si>
  <si>
    <t xml:space="preserve">Доходы от оказания платных услуг (работ) </t>
  </si>
  <si>
    <t>000 1 13 01000 00 0000 130</t>
  </si>
  <si>
    <t>Доходы от компенсации затрат государства</t>
  </si>
  <si>
    <t>000 1 13 02000 00 0000 130</t>
  </si>
  <si>
    <t>Доходы от продажи материальных и нематериальных активов</t>
  </si>
  <si>
    <t>000 114 00000 00 0000 000</t>
  </si>
  <si>
    <t xml:space="preserve">Доходы от продажи квартир </t>
  </si>
  <si>
    <t>000 1 14 01000 00 0000 410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</si>
  <si>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</si>
  <si>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</si>
  <si>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</si>
  <si>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</si>
  <si>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Штрафы, санкции, возмещение ущерба</t>
  </si>
  <si>
    <t>000 116 00000 00 0000 000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</si>
  <si>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
</t>
  </si>
  <si>
    <t>000 1 16 01000 00 0000 140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</si>
  <si>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</si>
  <si>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000 1 16 02 000 02 0000 140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</si>
  <si>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</si>
  <si>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000 1 16 07 000 01 0000 140</t>
  </si>
  <si>
    <t>Платежи в целях возмещения причиненного ущерба (убытков)</t>
  </si>
  <si>
    <t>000 1 16 10 000 00 0000 140</t>
  </si>
  <si>
    <t>Платежи, уплачиваемые в целях возмещения вреда</t>
  </si>
  <si>
    <t>000 1 16 11 000 01 0000 140</t>
  </si>
  <si>
    <t>Неналоговые доходы</t>
  </si>
  <si>
    <t>000 1 17 01 000 05 0000 140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</si>
  <si>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</si>
  <si>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</si>
  <si>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</si>
  <si>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</si>
  <si>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</si>
  <si>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</si>
  <si>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Субсидии бюджетам бюджетной системы Российской Федерации (межбюджетные субсидии)</t>
  </si>
  <si>
    <t>000 2 02 20000 00 0000 151</t>
  </si>
  <si>
    <t>Субвенции бюджетам бюджетной системы Российской Федерации</t>
  </si>
  <si>
    <t>000 2 02 30000 00 0000 151</t>
  </si>
  <si>
    <t>Иные межбюджетные трансферты</t>
  </si>
  <si>
    <t>000 2 02 40000 00 0000 151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</si>
  <si>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</si>
  <si>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</si>
  <si>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</si>
  <si>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000 2 07 05030 05 0000 150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</si>
  <si>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</si>
  <si>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</si>
  <si>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</si>
  <si>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000 2 19 60010 05 0000 151</t>
  </si>
</sst>
</file>

<file path=xl/styles.xml><?xml version="1.0" encoding="utf-8"?>
<styleSheet xmlns="http://schemas.openxmlformats.org/spreadsheetml/2006/main">
  <numFmts count="7">
    <numFmt numFmtId="41" formatCode="_-* #,##0_-;\-* #,##0_-;_-* &quot;-&quot;_-;_-@_-"/>
    <numFmt numFmtId="176" formatCode="_-&quot;₽&quot;* #,##0.00_-;\-&quot;₽&quot;* #,##0.00_-;_-&quot;₽&quot;* &quot;-&quot;??_-;_-@_-"/>
    <numFmt numFmtId="43" formatCode="_-* #,##0.00_-;\-* #,##0.00_-;_-* &quot;-&quot;??_-;_-@_-"/>
    <numFmt numFmtId="177" formatCode="_-* #,##0_-;\-&quot;₽&quot;* #,##0_-;_-&quot;₽&quot;* &quot;-&quot;_-;_-@_-"/>
    <numFmt numFmtId="178" formatCode="0.0"/>
    <numFmt numFmtId="179" formatCode="[$-419]#,##0.0"/>
    <numFmt numFmtId="180" formatCode="[$-419]#,##0.00"/>
  </numFmts>
  <fonts count="34">
    <font>
      <sz val="11"/>
      <color rgb="FF000000"/>
      <name val="Calibri"/>
      <charset val="204"/>
    </font>
    <font>
      <b/>
      <sz val="10"/>
      <name val="Arial"/>
      <charset val="204"/>
    </font>
    <font>
      <b/>
      <sz val="9"/>
      <name val="Arial"/>
      <charset val="204"/>
    </font>
    <font>
      <sz val="9"/>
      <name val="Arial"/>
      <charset val="204"/>
    </font>
    <font>
      <b/>
      <sz val="14"/>
      <color rgb="FF000000"/>
      <name val="Times New Roman"/>
      <charset val="204"/>
    </font>
    <font>
      <b/>
      <sz val="11"/>
      <color rgb="FF000000"/>
      <name val="Arial"/>
      <charset val="204"/>
    </font>
    <font>
      <b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2"/>
      <color rgb="FF000000"/>
      <name val="Times New Roman"/>
      <charset val="204"/>
    </font>
    <font>
      <sz val="11"/>
      <name val="Times New Roman"/>
      <charset val="204"/>
    </font>
    <font>
      <b/>
      <sz val="12"/>
      <name val="Times New Roman"/>
      <charset val="204"/>
    </font>
    <font>
      <i/>
      <sz val="12"/>
      <name val="Times New Roman"/>
      <charset val="204"/>
    </font>
    <font>
      <sz val="12"/>
      <name val="Times New Roman"/>
      <charset val="204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0"/>
      <name val="Arial"/>
      <charset val="204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13" fillId="27" borderId="0" applyNumberFormat="0" applyBorder="0" applyAlignment="0" applyProtection="0">
      <alignment vertical="center"/>
    </xf>
    <xf numFmtId="177" fontId="18" fillId="0" borderId="0" applyBorder="0" applyAlignment="0" applyProtection="0"/>
    <xf numFmtId="0" fontId="13" fillId="12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41" fontId="18" fillId="0" borderId="0" applyBorder="0" applyAlignment="0" applyProtection="0"/>
    <xf numFmtId="176" fontId="18" fillId="0" borderId="0" applyBorder="0" applyAlignment="0" applyProtection="0"/>
    <xf numFmtId="43" fontId="18" fillId="0" borderId="0" applyBorder="0" applyAlignment="0" applyProtection="0"/>
    <xf numFmtId="0" fontId="13" fillId="8" borderId="0" applyNumberFormat="0" applyBorder="0" applyAlignment="0" applyProtection="0">
      <alignment vertical="center"/>
    </xf>
    <xf numFmtId="9" fontId="18" fillId="0" borderId="0" applyBorder="0" applyAlignment="0" applyProtection="0"/>
    <xf numFmtId="0" fontId="13" fillId="23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8" fillId="20" borderId="8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19" borderId="7" applyNumberFormat="0" applyFon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0" fillId="0" borderId="0"/>
    <xf numFmtId="0" fontId="20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2" fillId="32" borderId="9" applyNumberFormat="0" applyAlignment="0" applyProtection="0">
      <alignment vertical="center"/>
    </xf>
    <xf numFmtId="0" fontId="19" fillId="11" borderId="3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4" fillId="0" borderId="0" xfId="21" applyFont="1" applyBorder="1" applyAlignment="1">
      <alignment horizontal="center" vertical="center" wrapText="1" shrinkToFit="1" readingOrder="1"/>
    </xf>
    <xf numFmtId="0" fontId="5" fillId="0" borderId="0" xfId="21" applyFont="1" applyBorder="1" applyAlignment="1">
      <alignment horizontal="center" vertical="center" wrapText="1" readingOrder="1"/>
    </xf>
    <xf numFmtId="0" fontId="6" fillId="0" borderId="1" xfId="2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/>
    </xf>
    <xf numFmtId="0" fontId="6" fillId="2" borderId="1" xfId="21" applyFont="1" applyFill="1" applyBorder="1" applyAlignment="1">
      <alignment horizontal="left" vertical="top" wrapText="1" readingOrder="1"/>
    </xf>
    <xf numFmtId="0" fontId="6" fillId="2" borderId="1" xfId="21" applyFont="1" applyFill="1" applyBorder="1" applyAlignment="1">
      <alignment horizontal="center" vertical="center" wrapText="1" readingOrder="1"/>
    </xf>
    <xf numFmtId="180" fontId="6" fillId="2" borderId="1" xfId="21" applyNumberFormat="1" applyFont="1" applyFill="1" applyBorder="1" applyAlignment="1">
      <alignment horizontal="center" vertical="center" wrapText="1" readingOrder="1"/>
    </xf>
    <xf numFmtId="0" fontId="6" fillId="0" borderId="1" xfId="21" applyFont="1" applyBorder="1" applyAlignment="1">
      <alignment horizontal="left" vertical="top" wrapText="1" readingOrder="1"/>
    </xf>
    <xf numFmtId="180" fontId="6" fillId="0" borderId="1" xfId="21" applyNumberFormat="1" applyFont="1" applyBorder="1" applyAlignment="1">
      <alignment horizontal="center" vertical="center" wrapText="1" readingOrder="1"/>
    </xf>
    <xf numFmtId="0" fontId="7" fillId="0" borderId="1" xfId="21" applyFont="1" applyBorder="1" applyAlignment="1">
      <alignment horizontal="left" vertical="top" wrapText="1" readingOrder="1"/>
    </xf>
    <xf numFmtId="0" fontId="7" fillId="0" borderId="1" xfId="21" applyFont="1" applyBorder="1" applyAlignment="1">
      <alignment horizontal="center" vertical="center" wrapText="1" readingOrder="1"/>
    </xf>
    <xf numFmtId="180" fontId="7" fillId="0" borderId="1" xfId="21" applyNumberFormat="1" applyFont="1" applyBorder="1" applyAlignment="1">
      <alignment horizontal="center" vertical="center" wrapText="1" readingOrder="1"/>
    </xf>
    <xf numFmtId="180" fontId="7" fillId="3" borderId="1" xfId="21" applyNumberFormat="1" applyFont="1" applyFill="1" applyBorder="1" applyAlignment="1">
      <alignment horizontal="center" vertical="center" wrapText="1" readingOrder="1"/>
    </xf>
    <xf numFmtId="0" fontId="8" fillId="0" borderId="1" xfId="21" applyFont="1" applyBorder="1" applyAlignment="1">
      <alignment horizontal="left" vertical="top" wrapText="1" readingOrder="1"/>
    </xf>
    <xf numFmtId="0" fontId="8" fillId="0" borderId="1" xfId="21" applyFont="1" applyBorder="1" applyAlignment="1">
      <alignment horizontal="center" vertical="center" wrapText="1" readingOrder="1"/>
    </xf>
    <xf numFmtId="180" fontId="8" fillId="0" borderId="1" xfId="21" applyNumberFormat="1" applyFont="1" applyBorder="1" applyAlignment="1">
      <alignment horizontal="center" vertical="center" wrapText="1" readingOrder="1"/>
    </xf>
    <xf numFmtId="0" fontId="5" fillId="0" borderId="0" xfId="21" applyFont="1" applyBorder="1" applyAlignment="1">
      <alignment horizontal="center" vertical="center" wrapText="1" shrinkToFit="1" readingOrder="1"/>
    </xf>
    <xf numFmtId="0" fontId="9" fillId="0" borderId="2" xfId="0" applyFont="1" applyBorder="1" applyAlignment="1">
      <alignment horizontal="right"/>
    </xf>
    <xf numFmtId="0" fontId="2" fillId="0" borderId="0" xfId="0" applyFont="1" applyBorder="1" applyAlignment="1">
      <alignment horizontal="center" vertical="center" wrapText="1" shrinkToFit="1"/>
    </xf>
    <xf numFmtId="179" fontId="6" fillId="2" borderId="1" xfId="21" applyNumberFormat="1" applyFont="1" applyFill="1" applyBorder="1" applyAlignment="1">
      <alignment horizontal="center" vertical="center" wrapText="1" readingOrder="1"/>
    </xf>
    <xf numFmtId="178" fontId="10" fillId="2" borderId="1" xfId="0" applyNumberFormat="1" applyFont="1" applyFill="1" applyBorder="1" applyAlignment="1">
      <alignment horizontal="center" vertical="center" readingOrder="1"/>
    </xf>
    <xf numFmtId="178" fontId="1" fillId="0" borderId="0" xfId="0" applyNumberFormat="1" applyFont="1" applyBorder="1" applyAlignment="1">
      <alignment horizontal="center"/>
    </xf>
    <xf numFmtId="178" fontId="2" fillId="0" borderId="0" xfId="0" applyNumberFormat="1" applyFont="1" applyBorder="1" applyAlignment="1">
      <alignment horizontal="center"/>
    </xf>
    <xf numFmtId="180" fontId="6" fillId="3" borderId="1" xfId="21" applyNumberFormat="1" applyFont="1" applyFill="1" applyBorder="1" applyAlignment="1">
      <alignment horizontal="center" vertical="center" wrapText="1" readingOrder="1"/>
    </xf>
    <xf numFmtId="179" fontId="6" fillId="0" borderId="1" xfId="21" applyNumberFormat="1" applyFont="1" applyBorder="1" applyAlignment="1">
      <alignment horizontal="center" vertical="center" wrapText="1" readingOrder="1"/>
    </xf>
    <xf numFmtId="178" fontId="10" fillId="0" borderId="1" xfId="0" applyNumberFormat="1" applyFont="1" applyBorder="1" applyAlignment="1">
      <alignment horizontal="center" vertical="center" readingOrder="1"/>
    </xf>
    <xf numFmtId="179" fontId="7" fillId="0" borderId="1" xfId="21" applyNumberFormat="1" applyFont="1" applyBorder="1" applyAlignment="1">
      <alignment horizontal="center" vertical="center" wrapText="1" readingOrder="1"/>
    </xf>
    <xf numFmtId="178" fontId="11" fillId="0" borderId="1" xfId="0" applyNumberFormat="1" applyFont="1" applyBorder="1" applyAlignment="1">
      <alignment horizontal="center" vertical="center" readingOrder="1"/>
    </xf>
    <xf numFmtId="180" fontId="6" fillId="4" borderId="1" xfId="21" applyNumberFormat="1" applyFont="1" applyFill="1" applyBorder="1" applyAlignment="1">
      <alignment horizontal="center" vertical="center" wrapText="1" readingOrder="1"/>
    </xf>
    <xf numFmtId="180" fontId="8" fillId="3" borderId="1" xfId="21" applyNumberFormat="1" applyFont="1" applyFill="1" applyBorder="1" applyAlignment="1">
      <alignment horizontal="center" vertical="center" wrapText="1" readingOrder="1"/>
    </xf>
    <xf numFmtId="179" fontId="8" fillId="0" borderId="1" xfId="21" applyNumberFormat="1" applyFont="1" applyBorder="1" applyAlignment="1">
      <alignment horizontal="center" vertical="center" wrapText="1" readingOrder="1"/>
    </xf>
    <xf numFmtId="178" fontId="12" fillId="0" borderId="1" xfId="0" applyNumberFormat="1" applyFont="1" applyBorder="1" applyAlignment="1">
      <alignment horizontal="center" vertical="center" readingOrder="1"/>
    </xf>
  </cellXfs>
  <cellStyles count="50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Примечание" xfId="14" builtinId="10"/>
    <cellStyle name="40% — Акцент4" xfId="15" builtinId="43"/>
    <cellStyle name="Открывавшаяся гиперссылка" xfId="16" builtinId="9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Normal" xfId="21"/>
    <cellStyle name="Заголовок 2" xfId="22" builtinId="17"/>
    <cellStyle name="Заголовок 3" xfId="23" builtinId="18"/>
    <cellStyle name="Заголовок 4" xfId="24" builtinId="19"/>
    <cellStyle name="Ввод" xfId="25" builtinId="20"/>
    <cellStyle name="Проверить ячейку" xfId="26" builtinId="23"/>
    <cellStyle name="Вычисление" xfId="27" builtinId="22"/>
    <cellStyle name="Связанная ячейка" xfId="28" builtinId="24"/>
    <cellStyle name="Плохой" xfId="29" builtinId="27"/>
    <cellStyle name="Акцент5" xfId="30" builtinId="45"/>
    <cellStyle name="Нейтральный" xfId="31" builtinId="28"/>
    <cellStyle name="Акцент1" xfId="32" builtinId="29"/>
    <cellStyle name="20% — Акцент1" xfId="33" builtinId="30"/>
    <cellStyle name="40% — Акцент1" xfId="34" builtinId="31"/>
    <cellStyle name="20% — Акцент5" xfId="35" builtinId="46"/>
    <cellStyle name="60% — Акцент1" xfId="36" builtinId="32"/>
    <cellStyle name="Акцент2" xfId="37" builtinId="33"/>
    <cellStyle name="40% — Акцент2" xfId="38" builtinId="35"/>
    <cellStyle name="20% — Акцент6" xfId="39" builtinId="50"/>
    <cellStyle name="60% — Акцент2" xfId="40" builtinId="36"/>
    <cellStyle name="Акцент3" xfId="41" builtinId="37"/>
    <cellStyle name="40% — Акцент3" xfId="42" builtinId="39"/>
    <cellStyle name="60% — Акцент3" xfId="43" builtinId="40"/>
    <cellStyle name="Акцент4" xfId="44" builtinId="41"/>
    <cellStyle name="20% — Акцент4" xfId="45" builtinId="42"/>
    <cellStyle name="60% — Акцент4" xfId="46" builtinId="44"/>
    <cellStyle name="60% — Акцент5" xfId="47" builtinId="48"/>
    <cellStyle name="Акцент6" xfId="48" builtinId="49"/>
    <cellStyle name="60% — Акцент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51"/>
  <sheetViews>
    <sheetView showGridLines="0" tabSelected="1" view="pageBreakPreview" zoomScale="77" zoomScaleNormal="77" zoomScaleSheetLayoutView="77" topLeftCell="A36" workbookViewId="0">
      <selection activeCell="R43" sqref="R43"/>
    </sheetView>
  </sheetViews>
  <sheetFormatPr defaultColWidth="9.20952380952381" defaultRowHeight="15"/>
  <cols>
    <col min="1" max="1" width="37.9809523809524" style="3" customWidth="1"/>
    <col min="2" max="2" width="29.2857142857143" style="3" customWidth="1"/>
    <col min="3" max="3" width="17.7142857142857" style="3" customWidth="1"/>
    <col min="4" max="4" width="14.4285714285714" style="3" hidden="1" customWidth="1"/>
    <col min="5" max="5" width="14.5714285714286" style="3" hidden="1" customWidth="1"/>
    <col min="6" max="6" width="15" style="3" hidden="1" customWidth="1"/>
    <col min="7" max="7" width="16.7142857142857" style="3" hidden="1" customWidth="1"/>
    <col min="8" max="8" width="3.98095238095238" style="3" hidden="1" customWidth="1"/>
    <col min="9" max="9" width="18.4190476190476" style="3" hidden="1" customWidth="1"/>
    <col min="10" max="10" width="16.5714285714286" style="3" hidden="1" customWidth="1"/>
    <col min="11" max="11" width="14.4285714285714" style="3" hidden="1" customWidth="1"/>
    <col min="12" max="12" width="14.152380952381" style="3" hidden="1" customWidth="1"/>
    <col min="13" max="13" width="13.5714285714286" style="3" hidden="1" customWidth="1"/>
    <col min="14" max="14" width="16" style="3" hidden="1" customWidth="1"/>
    <col min="15" max="15" width="15.8761904761905" style="3" hidden="1" customWidth="1"/>
    <col min="16" max="16" width="12.7142857142857" style="3" hidden="1" customWidth="1"/>
    <col min="17" max="17" width="12.4190476190476" style="3" hidden="1" customWidth="1"/>
    <col min="18" max="19" width="18.1238095238095" style="3" customWidth="1"/>
    <col min="20" max="20" width="14.8571428571429" style="3" customWidth="1"/>
    <col min="21" max="21" width="14.152380952381" style="3" customWidth="1"/>
    <col min="22" max="22" width="10.5809523809524" style="3" customWidth="1"/>
    <col min="23" max="64" width="9.13333333333333" style="3" customWidth="1"/>
  </cols>
  <sheetData>
    <row r="1" ht="17.35" customHeight="1" spans="1:2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20"/>
    </row>
    <row r="2" ht="36" customHeight="1" spans="1:2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20"/>
    </row>
    <row r="3" ht="14.45" customHeight="1" spans="1:2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ht="15.75" customHeight="1" spans="20:21">
      <c r="T4" s="21" t="s">
        <v>2</v>
      </c>
      <c r="U4" s="21"/>
    </row>
    <row r="5" ht="74.25" customHeight="1" spans="1:22">
      <c r="A5" s="6" t="s">
        <v>3</v>
      </c>
      <c r="B5" s="6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6" t="s">
        <v>10</v>
      </c>
      <c r="I5" s="6" t="s">
        <v>4</v>
      </c>
      <c r="J5" s="6" t="s">
        <v>11</v>
      </c>
      <c r="K5" s="6" t="s">
        <v>12</v>
      </c>
      <c r="L5" s="6" t="s">
        <v>13</v>
      </c>
      <c r="M5" s="6" t="s">
        <v>14</v>
      </c>
      <c r="N5" s="6" t="s">
        <v>15</v>
      </c>
      <c r="O5" s="6" t="s">
        <v>16</v>
      </c>
      <c r="P5" s="6" t="s">
        <v>17</v>
      </c>
      <c r="Q5" s="6" t="s">
        <v>18</v>
      </c>
      <c r="R5" s="7" t="s">
        <v>19</v>
      </c>
      <c r="S5" s="6" t="s">
        <v>20</v>
      </c>
      <c r="T5" s="6" t="s">
        <v>21</v>
      </c>
      <c r="U5" s="7" t="s">
        <v>22</v>
      </c>
      <c r="V5" s="22"/>
    </row>
    <row r="6" s="1" customFormat="1" ht="20.25" customHeight="1" spans="1:22">
      <c r="A6" s="8" t="s">
        <v>23</v>
      </c>
      <c r="B6" s="9" t="s">
        <v>24</v>
      </c>
      <c r="C6" s="10">
        <f t="shared" ref="C6:S6" si="0">C7+C42</f>
        <v>3872803580.71</v>
      </c>
      <c r="D6" s="10">
        <f t="shared" si="0"/>
        <v>0</v>
      </c>
      <c r="E6" s="10">
        <f t="shared" si="0"/>
        <v>0</v>
      </c>
      <c r="F6" s="10">
        <f t="shared" si="0"/>
        <v>0</v>
      </c>
      <c r="G6" s="10">
        <f t="shared" si="0"/>
        <v>0</v>
      </c>
      <c r="H6" s="10">
        <f t="shared" si="0"/>
        <v>0</v>
      </c>
      <c r="I6" s="10">
        <f t="shared" si="0"/>
        <v>0</v>
      </c>
      <c r="J6" s="10">
        <f t="shared" si="0"/>
        <v>0</v>
      </c>
      <c r="K6" s="10">
        <f t="shared" si="0"/>
        <v>0</v>
      </c>
      <c r="L6" s="10">
        <f t="shared" si="0"/>
        <v>0</v>
      </c>
      <c r="M6" s="10">
        <f t="shared" si="0"/>
        <v>0</v>
      </c>
      <c r="N6" s="10">
        <f t="shared" si="0"/>
        <v>0</v>
      </c>
      <c r="O6" s="10">
        <f t="shared" si="0"/>
        <v>0</v>
      </c>
      <c r="P6" s="10">
        <f t="shared" si="0"/>
        <v>0</v>
      </c>
      <c r="Q6" s="10">
        <f t="shared" si="0"/>
        <v>0</v>
      </c>
      <c r="R6" s="10">
        <f t="shared" si="0"/>
        <v>3043849073.85</v>
      </c>
      <c r="S6" s="10">
        <f t="shared" si="0"/>
        <v>2677237462.71</v>
      </c>
      <c r="T6" s="23">
        <f>S6/C6*100</f>
        <v>69.1291826945477</v>
      </c>
      <c r="U6" s="24">
        <f>S6/R6*100</f>
        <v>87.9556573849343</v>
      </c>
      <c r="V6" s="25"/>
    </row>
    <row r="7" s="2" customFormat="1" ht="36" customHeight="1" spans="1:22">
      <c r="A7" s="8" t="s">
        <v>25</v>
      </c>
      <c r="B7" s="9" t="s">
        <v>26</v>
      </c>
      <c r="C7" s="10">
        <f t="shared" ref="C7:U7" si="1">C8+C9+C10+C15+C19+C22+C27+C28+C31+C35</f>
        <v>710788328.05</v>
      </c>
      <c r="D7" s="10">
        <f t="shared" si="1"/>
        <v>0</v>
      </c>
      <c r="E7" s="10">
        <f t="shared" si="1"/>
        <v>0</v>
      </c>
      <c r="F7" s="10">
        <f t="shared" si="1"/>
        <v>0</v>
      </c>
      <c r="G7" s="10">
        <f t="shared" si="1"/>
        <v>0</v>
      </c>
      <c r="H7" s="10">
        <f t="shared" si="1"/>
        <v>0</v>
      </c>
      <c r="I7" s="10">
        <f t="shared" si="1"/>
        <v>0</v>
      </c>
      <c r="J7" s="10">
        <f t="shared" si="1"/>
        <v>0</v>
      </c>
      <c r="K7" s="10">
        <f t="shared" si="1"/>
        <v>0</v>
      </c>
      <c r="L7" s="10">
        <f t="shared" si="1"/>
        <v>0</v>
      </c>
      <c r="M7" s="10">
        <f t="shared" si="1"/>
        <v>0</v>
      </c>
      <c r="N7" s="10">
        <f t="shared" si="1"/>
        <v>0</v>
      </c>
      <c r="O7" s="10">
        <f t="shared" si="1"/>
        <v>0</v>
      </c>
      <c r="P7" s="10">
        <f t="shared" si="1"/>
        <v>0</v>
      </c>
      <c r="Q7" s="10">
        <f t="shared" si="1"/>
        <v>0</v>
      </c>
      <c r="R7" s="10">
        <f t="shared" si="1"/>
        <v>557717809.05</v>
      </c>
      <c r="S7" s="10">
        <f>S8+S9+S10+S15+S19+S22+S27+S28+S31+S35+S41</f>
        <v>627344074.05</v>
      </c>
      <c r="T7" s="23">
        <f>S7/C7*100</f>
        <v>88.2603229812561</v>
      </c>
      <c r="U7" s="24">
        <f>S7/R7*100</f>
        <v>112.484138729333</v>
      </c>
      <c r="V7" s="26"/>
    </row>
    <row r="8" ht="25.5" customHeight="1" spans="1:22">
      <c r="A8" s="11" t="s">
        <v>27</v>
      </c>
      <c r="B8" s="6" t="s">
        <v>28</v>
      </c>
      <c r="C8" s="12">
        <v>542122300</v>
      </c>
      <c r="D8" s="12"/>
      <c r="E8" s="12"/>
      <c r="F8" s="6"/>
      <c r="G8" s="6"/>
      <c r="H8" s="6"/>
      <c r="I8" s="6"/>
      <c r="J8" s="12"/>
      <c r="K8" s="6"/>
      <c r="L8" s="12"/>
      <c r="M8" s="6"/>
      <c r="N8" s="6"/>
      <c r="O8" s="6"/>
      <c r="P8" s="6"/>
      <c r="Q8" s="6"/>
      <c r="R8" s="27">
        <v>426338189</v>
      </c>
      <c r="S8" s="12">
        <v>486192376.18</v>
      </c>
      <c r="T8" s="28">
        <f t="shared" ref="T8:T15" si="2">S8/C8*100</f>
        <v>89.6831538160301</v>
      </c>
      <c r="U8" s="29">
        <f t="shared" ref="U8:U15" si="3">S8/R8*100</f>
        <v>114.039133421379</v>
      </c>
      <c r="V8" s="26"/>
    </row>
    <row r="9" ht="49.5" customHeight="1" spans="1:22">
      <c r="A9" s="11" t="s">
        <v>29</v>
      </c>
      <c r="B9" s="6" t="s">
        <v>30</v>
      </c>
      <c r="C9" s="12">
        <v>8367500</v>
      </c>
      <c r="D9" s="12"/>
      <c r="E9" s="12"/>
      <c r="F9" s="6"/>
      <c r="G9" s="6"/>
      <c r="H9" s="6"/>
      <c r="I9" s="6"/>
      <c r="J9" s="12"/>
      <c r="K9" s="6"/>
      <c r="L9" s="12"/>
      <c r="M9" s="6"/>
      <c r="N9" s="6"/>
      <c r="O9" s="6"/>
      <c r="P9" s="6"/>
      <c r="Q9" s="6"/>
      <c r="R9" s="27">
        <v>6275619</v>
      </c>
      <c r="S9" s="12">
        <v>6078414.4</v>
      </c>
      <c r="T9" s="28">
        <f t="shared" si="2"/>
        <v>72.6431359426352</v>
      </c>
      <c r="U9" s="29">
        <f t="shared" si="3"/>
        <v>96.8576071938083</v>
      </c>
      <c r="V9" s="26"/>
    </row>
    <row r="10" ht="20.25" customHeight="1" spans="1:22">
      <c r="A10" s="11" t="s">
        <v>31</v>
      </c>
      <c r="B10" s="6" t="s">
        <v>32</v>
      </c>
      <c r="C10" s="12">
        <f t="shared" ref="C10:S10" si="4">C11+C12+C13+C14</f>
        <v>68210100</v>
      </c>
      <c r="D10" s="12">
        <f t="shared" si="4"/>
        <v>0</v>
      </c>
      <c r="E10" s="12">
        <f t="shared" si="4"/>
        <v>0</v>
      </c>
      <c r="F10" s="12">
        <f t="shared" si="4"/>
        <v>0</v>
      </c>
      <c r="G10" s="12">
        <f t="shared" si="4"/>
        <v>0</v>
      </c>
      <c r="H10" s="12">
        <f t="shared" si="4"/>
        <v>0</v>
      </c>
      <c r="I10" s="12">
        <f t="shared" si="4"/>
        <v>0</v>
      </c>
      <c r="J10" s="12">
        <f t="shared" si="4"/>
        <v>0</v>
      </c>
      <c r="K10" s="12">
        <f t="shared" si="4"/>
        <v>0</v>
      </c>
      <c r="L10" s="12">
        <f t="shared" si="4"/>
        <v>0</v>
      </c>
      <c r="M10" s="12">
        <f t="shared" si="4"/>
        <v>0</v>
      </c>
      <c r="N10" s="12">
        <f t="shared" si="4"/>
        <v>0</v>
      </c>
      <c r="O10" s="12">
        <f t="shared" si="4"/>
        <v>0</v>
      </c>
      <c r="P10" s="12">
        <f t="shared" si="4"/>
        <v>0</v>
      </c>
      <c r="Q10" s="12">
        <f t="shared" si="4"/>
        <v>0</v>
      </c>
      <c r="R10" s="27">
        <f t="shared" si="4"/>
        <v>55105316</v>
      </c>
      <c r="S10" s="12">
        <f t="shared" si="4"/>
        <v>51092254.6</v>
      </c>
      <c r="T10" s="28">
        <f t="shared" si="2"/>
        <v>74.9042364693792</v>
      </c>
      <c r="U10" s="29">
        <f t="shared" si="3"/>
        <v>92.7174695813377</v>
      </c>
      <c r="V10" s="26"/>
    </row>
    <row r="11" ht="45.75" customHeight="1" spans="1:22">
      <c r="A11" s="13" t="s">
        <v>33</v>
      </c>
      <c r="B11" s="14" t="s">
        <v>34</v>
      </c>
      <c r="C11" s="15">
        <v>45146300</v>
      </c>
      <c r="D11" s="14"/>
      <c r="E11" s="14"/>
      <c r="F11" s="14"/>
      <c r="G11" s="14"/>
      <c r="H11" s="14"/>
      <c r="I11" s="14"/>
      <c r="J11" s="15"/>
      <c r="K11" s="14"/>
      <c r="L11" s="15"/>
      <c r="M11" s="14"/>
      <c r="N11" s="14"/>
      <c r="O11" s="14"/>
      <c r="P11" s="14"/>
      <c r="Q11" s="14"/>
      <c r="R11" s="16">
        <v>38117747</v>
      </c>
      <c r="S11" s="15">
        <v>39611990.98</v>
      </c>
      <c r="T11" s="30">
        <f t="shared" si="2"/>
        <v>87.7413896155388</v>
      </c>
      <c r="U11" s="31">
        <f t="shared" si="3"/>
        <v>103.920074237336</v>
      </c>
      <c r="V11" s="26"/>
    </row>
    <row r="12" ht="29.25" customHeight="1" spans="1:22">
      <c r="A12" s="13" t="s">
        <v>35</v>
      </c>
      <c r="B12" s="14" t="s">
        <v>36</v>
      </c>
      <c r="C12" s="15">
        <v>19500000</v>
      </c>
      <c r="D12" s="14"/>
      <c r="E12" s="14"/>
      <c r="F12" s="14"/>
      <c r="G12" s="14"/>
      <c r="H12" s="14"/>
      <c r="I12" s="14"/>
      <c r="J12" s="15"/>
      <c r="K12" s="14"/>
      <c r="L12" s="15"/>
      <c r="M12" s="14"/>
      <c r="N12" s="14"/>
      <c r="O12" s="14"/>
      <c r="P12" s="14"/>
      <c r="Q12" s="14"/>
      <c r="R12" s="16">
        <v>14180663</v>
      </c>
      <c r="S12" s="15">
        <v>9164707.33</v>
      </c>
      <c r="T12" s="30">
        <f t="shared" si="2"/>
        <v>46.9984991282051</v>
      </c>
      <c r="U12" s="31">
        <f t="shared" si="3"/>
        <v>64.6282005996476</v>
      </c>
      <c r="V12" s="26"/>
    </row>
    <row r="13" ht="16.5" customHeight="1" spans="1:22">
      <c r="A13" s="13" t="s">
        <v>37</v>
      </c>
      <c r="B13" s="14" t="s">
        <v>38</v>
      </c>
      <c r="C13" s="15">
        <v>3500</v>
      </c>
      <c r="D13" s="14"/>
      <c r="E13" s="15"/>
      <c r="F13" s="14"/>
      <c r="G13" s="14"/>
      <c r="H13" s="14"/>
      <c r="I13" s="14"/>
      <c r="J13" s="15"/>
      <c r="K13" s="14"/>
      <c r="L13" s="15"/>
      <c r="M13" s="14"/>
      <c r="N13" s="14"/>
      <c r="O13" s="14"/>
      <c r="P13" s="14"/>
      <c r="Q13" s="14"/>
      <c r="R13" s="16">
        <v>3500</v>
      </c>
      <c r="S13" s="15">
        <v>30</v>
      </c>
      <c r="T13" s="30">
        <f t="shared" si="2"/>
        <v>0.857142857142857</v>
      </c>
      <c r="U13" s="31">
        <f t="shared" si="3"/>
        <v>0.857142857142857</v>
      </c>
      <c r="V13" s="26"/>
    </row>
    <row r="14" ht="48" customHeight="1" spans="1:22">
      <c r="A14" s="13" t="s">
        <v>39</v>
      </c>
      <c r="B14" s="14" t="s">
        <v>40</v>
      </c>
      <c r="C14" s="15">
        <v>3560300</v>
      </c>
      <c r="D14" s="14"/>
      <c r="E14" s="14"/>
      <c r="F14" s="14"/>
      <c r="G14" s="14"/>
      <c r="H14" s="14"/>
      <c r="I14" s="14"/>
      <c r="J14" s="15"/>
      <c r="K14" s="14"/>
      <c r="L14" s="15"/>
      <c r="M14" s="14"/>
      <c r="N14" s="14"/>
      <c r="O14" s="14"/>
      <c r="P14" s="14"/>
      <c r="Q14" s="14"/>
      <c r="R14" s="16">
        <v>2803406</v>
      </c>
      <c r="S14" s="15">
        <v>2315526.29</v>
      </c>
      <c r="T14" s="30">
        <f t="shared" si="2"/>
        <v>65.0373926354521</v>
      </c>
      <c r="U14" s="31">
        <f t="shared" si="3"/>
        <v>82.5968942778891</v>
      </c>
      <c r="V14" s="26"/>
    </row>
    <row r="15" ht="24.75" customHeight="1" spans="1:22">
      <c r="A15" s="11" t="s">
        <v>41</v>
      </c>
      <c r="B15" s="6" t="s">
        <v>42</v>
      </c>
      <c r="C15" s="12">
        <f t="shared" ref="C15:S15" si="5">C16+C18+C17</f>
        <v>5708000</v>
      </c>
      <c r="D15" s="12">
        <f t="shared" si="5"/>
        <v>0</v>
      </c>
      <c r="E15" s="12">
        <f t="shared" si="5"/>
        <v>0</v>
      </c>
      <c r="F15" s="12">
        <f t="shared" si="5"/>
        <v>0</v>
      </c>
      <c r="G15" s="12">
        <f t="shared" si="5"/>
        <v>0</v>
      </c>
      <c r="H15" s="12">
        <f t="shared" si="5"/>
        <v>0</v>
      </c>
      <c r="I15" s="12">
        <f t="shared" si="5"/>
        <v>0</v>
      </c>
      <c r="J15" s="12">
        <f t="shared" si="5"/>
        <v>0</v>
      </c>
      <c r="K15" s="12">
        <f t="shared" si="5"/>
        <v>0</v>
      </c>
      <c r="L15" s="12">
        <f t="shared" si="5"/>
        <v>0</v>
      </c>
      <c r="M15" s="12">
        <f t="shared" si="5"/>
        <v>0</v>
      </c>
      <c r="N15" s="12">
        <f t="shared" si="5"/>
        <v>0</v>
      </c>
      <c r="O15" s="12">
        <f t="shared" si="5"/>
        <v>0</v>
      </c>
      <c r="P15" s="12">
        <f t="shared" si="5"/>
        <v>0</v>
      </c>
      <c r="Q15" s="12">
        <f t="shared" si="5"/>
        <v>0</v>
      </c>
      <c r="R15" s="27">
        <f t="shared" si="5"/>
        <v>2400836</v>
      </c>
      <c r="S15" s="12">
        <f t="shared" si="5"/>
        <v>2360194.4</v>
      </c>
      <c r="T15" s="12">
        <f t="shared" si="2"/>
        <v>41.3488857743518</v>
      </c>
      <c r="U15" s="12">
        <f t="shared" si="3"/>
        <v>98.3071896622676</v>
      </c>
      <c r="V15" s="26"/>
    </row>
    <row r="16" ht="18.75" customHeight="1" spans="1:22">
      <c r="A16" s="13" t="s">
        <v>43</v>
      </c>
      <c r="B16" s="14" t="s">
        <v>44</v>
      </c>
      <c r="C16" s="15">
        <v>0</v>
      </c>
      <c r="D16" s="15"/>
      <c r="E16" s="15"/>
      <c r="F16" s="14"/>
      <c r="G16" s="14"/>
      <c r="H16" s="14"/>
      <c r="I16" s="14"/>
      <c r="J16" s="15"/>
      <c r="K16" s="14"/>
      <c r="L16" s="15"/>
      <c r="M16" s="14"/>
      <c r="N16" s="14"/>
      <c r="O16" s="14"/>
      <c r="P16" s="14"/>
      <c r="Q16" s="14"/>
      <c r="R16" s="16">
        <v>0</v>
      </c>
      <c r="S16" s="15">
        <v>0</v>
      </c>
      <c r="T16" s="30">
        <v>0</v>
      </c>
      <c r="U16" s="31">
        <v>0</v>
      </c>
      <c r="V16" s="26"/>
    </row>
    <row r="17" ht="18.75" customHeight="1" spans="1:22">
      <c r="A17" s="13" t="s">
        <v>45</v>
      </c>
      <c r="B17" s="14" t="s">
        <v>46</v>
      </c>
      <c r="C17" s="15">
        <v>5708000</v>
      </c>
      <c r="D17" s="15"/>
      <c r="E17" s="15"/>
      <c r="F17" s="14"/>
      <c r="G17" s="14"/>
      <c r="H17" s="14"/>
      <c r="I17" s="14"/>
      <c r="J17" s="15"/>
      <c r="K17" s="14"/>
      <c r="L17" s="15"/>
      <c r="M17" s="14"/>
      <c r="N17" s="14"/>
      <c r="O17" s="14"/>
      <c r="P17" s="14"/>
      <c r="Q17" s="14"/>
      <c r="R17" s="16">
        <v>2400836</v>
      </c>
      <c r="S17" s="15">
        <v>2378019.4</v>
      </c>
      <c r="T17" s="30">
        <f>S17/C17*100</f>
        <v>41.6611667834618</v>
      </c>
      <c r="U17" s="31">
        <f>S17/R17*100</f>
        <v>99.0496393756175</v>
      </c>
      <c r="V17" s="26"/>
    </row>
    <row r="18" ht="20.25" customHeight="1" spans="1:22">
      <c r="A18" s="13" t="s">
        <v>47</v>
      </c>
      <c r="B18" s="14" t="s">
        <v>48</v>
      </c>
      <c r="C18" s="15">
        <v>0</v>
      </c>
      <c r="D18" s="15"/>
      <c r="E18" s="15"/>
      <c r="F18" s="14"/>
      <c r="G18" s="14"/>
      <c r="H18" s="14"/>
      <c r="I18" s="14"/>
      <c r="J18" s="15"/>
      <c r="K18" s="14"/>
      <c r="L18" s="15"/>
      <c r="M18" s="14"/>
      <c r="N18" s="14"/>
      <c r="O18" s="14"/>
      <c r="P18" s="14"/>
      <c r="Q18" s="14"/>
      <c r="R18" s="16">
        <v>0</v>
      </c>
      <c r="S18" s="15">
        <v>-17825</v>
      </c>
      <c r="T18" s="30">
        <v>0</v>
      </c>
      <c r="U18" s="31">
        <v>0</v>
      </c>
      <c r="V18" s="26"/>
    </row>
    <row r="19" ht="22.5" customHeight="1" spans="1:22">
      <c r="A19" s="11" t="s">
        <v>49</v>
      </c>
      <c r="B19" s="6" t="s">
        <v>50</v>
      </c>
      <c r="C19" s="12">
        <f t="shared" ref="C19:S19" si="6">C20+C21</f>
        <v>3342400</v>
      </c>
      <c r="D19" s="12">
        <f t="shared" si="6"/>
        <v>0</v>
      </c>
      <c r="E19" s="12">
        <f t="shared" si="6"/>
        <v>0</v>
      </c>
      <c r="F19" s="12">
        <f t="shared" si="6"/>
        <v>0</v>
      </c>
      <c r="G19" s="12">
        <f t="shared" si="6"/>
        <v>0</v>
      </c>
      <c r="H19" s="12">
        <f t="shared" si="6"/>
        <v>0</v>
      </c>
      <c r="I19" s="12">
        <f t="shared" si="6"/>
        <v>0</v>
      </c>
      <c r="J19" s="12">
        <f t="shared" si="6"/>
        <v>0</v>
      </c>
      <c r="K19" s="12">
        <f t="shared" si="6"/>
        <v>0</v>
      </c>
      <c r="L19" s="12">
        <f t="shared" si="6"/>
        <v>0</v>
      </c>
      <c r="M19" s="12">
        <f t="shared" si="6"/>
        <v>0</v>
      </c>
      <c r="N19" s="12">
        <f t="shared" si="6"/>
        <v>0</v>
      </c>
      <c r="O19" s="12">
        <f t="shared" si="6"/>
        <v>0</v>
      </c>
      <c r="P19" s="12">
        <f t="shared" si="6"/>
        <v>0</v>
      </c>
      <c r="Q19" s="12">
        <f t="shared" si="6"/>
        <v>0</v>
      </c>
      <c r="R19" s="27">
        <f t="shared" si="6"/>
        <v>2490796</v>
      </c>
      <c r="S19" s="12">
        <f t="shared" si="6"/>
        <v>2754155.7</v>
      </c>
      <c r="T19" s="28">
        <f>S19/C19*100</f>
        <v>82.4005415270464</v>
      </c>
      <c r="U19" s="29">
        <f>S19/R19*100</f>
        <v>110.573314715456</v>
      </c>
      <c r="V19" s="26"/>
    </row>
    <row r="20" ht="50.25" customHeight="1" spans="1:22">
      <c r="A20" s="13" t="s">
        <v>51</v>
      </c>
      <c r="B20" s="14" t="s">
        <v>52</v>
      </c>
      <c r="C20" s="15">
        <v>3200000</v>
      </c>
      <c r="D20" s="14"/>
      <c r="E20" s="14"/>
      <c r="F20" s="14"/>
      <c r="G20" s="14"/>
      <c r="H20" s="14"/>
      <c r="I20" s="14"/>
      <c r="J20" s="15"/>
      <c r="K20" s="14"/>
      <c r="L20" s="15"/>
      <c r="M20" s="14"/>
      <c r="N20" s="14"/>
      <c r="O20" s="14"/>
      <c r="P20" s="14"/>
      <c r="Q20" s="14"/>
      <c r="R20" s="16">
        <v>2378796</v>
      </c>
      <c r="S20" s="15">
        <v>2646955.7</v>
      </c>
      <c r="T20" s="30">
        <f>S20/C20*100</f>
        <v>82.717365625</v>
      </c>
      <c r="U20" s="31">
        <f>S20/R20*100</f>
        <v>111.272917055519</v>
      </c>
      <c r="V20" s="26"/>
    </row>
    <row r="21" ht="63" customHeight="1" spans="1:22">
      <c r="A21" s="13" t="s">
        <v>53</v>
      </c>
      <c r="B21" s="14" t="s">
        <v>54</v>
      </c>
      <c r="C21" s="15">
        <v>142400</v>
      </c>
      <c r="D21" s="14"/>
      <c r="E21" s="14"/>
      <c r="F21" s="14"/>
      <c r="G21" s="14"/>
      <c r="H21" s="14"/>
      <c r="I21" s="14"/>
      <c r="J21" s="15"/>
      <c r="K21" s="14"/>
      <c r="L21" s="15"/>
      <c r="M21" s="14"/>
      <c r="N21" s="14"/>
      <c r="O21" s="14"/>
      <c r="P21" s="14"/>
      <c r="Q21" s="14"/>
      <c r="R21" s="16">
        <v>112000</v>
      </c>
      <c r="S21" s="15">
        <v>107200</v>
      </c>
      <c r="T21" s="30">
        <f>S21/C21*100</f>
        <v>75.2808988764045</v>
      </c>
      <c r="U21" s="31">
        <f>S21/R21*100</f>
        <v>95.7142857142857</v>
      </c>
      <c r="V21" s="26"/>
    </row>
    <row r="22" ht="46.5" customHeight="1" spans="1:22">
      <c r="A22" s="11" t="s">
        <v>55</v>
      </c>
      <c r="B22" s="6" t="s">
        <v>56</v>
      </c>
      <c r="C22" s="12">
        <f t="shared" ref="C22:U22" si="7">C23+C24+C25+C26</f>
        <v>20414900</v>
      </c>
      <c r="D22" s="12">
        <f t="shared" si="7"/>
        <v>0</v>
      </c>
      <c r="E22" s="12">
        <f t="shared" si="7"/>
        <v>0</v>
      </c>
      <c r="F22" s="12">
        <f t="shared" si="7"/>
        <v>0</v>
      </c>
      <c r="G22" s="12">
        <f t="shared" si="7"/>
        <v>0</v>
      </c>
      <c r="H22" s="12">
        <f t="shared" si="7"/>
        <v>0</v>
      </c>
      <c r="I22" s="12">
        <f t="shared" si="7"/>
        <v>0</v>
      </c>
      <c r="J22" s="12">
        <f t="shared" si="7"/>
        <v>0</v>
      </c>
      <c r="K22" s="12">
        <f t="shared" si="7"/>
        <v>0</v>
      </c>
      <c r="L22" s="12">
        <f t="shared" si="7"/>
        <v>0</v>
      </c>
      <c r="M22" s="12">
        <f t="shared" si="7"/>
        <v>0</v>
      </c>
      <c r="N22" s="12">
        <f t="shared" si="7"/>
        <v>0</v>
      </c>
      <c r="O22" s="12">
        <f t="shared" si="7"/>
        <v>0</v>
      </c>
      <c r="P22" s="12">
        <f t="shared" si="7"/>
        <v>0</v>
      </c>
      <c r="Q22" s="12">
        <f t="shared" si="7"/>
        <v>0</v>
      </c>
      <c r="R22" s="27">
        <f t="shared" si="7"/>
        <v>14630050</v>
      </c>
      <c r="S22" s="12">
        <f t="shared" si="7"/>
        <v>16978798.16</v>
      </c>
      <c r="T22" s="12">
        <f t="shared" si="7"/>
        <v>365.184272843623</v>
      </c>
      <c r="U22" s="12">
        <f t="shared" si="7"/>
        <v>365.980038236258</v>
      </c>
      <c r="V22" s="26"/>
    </row>
    <row r="23" ht="51.75" customHeight="1" spans="1:22">
      <c r="A23" s="13" t="s">
        <v>57</v>
      </c>
      <c r="B23" s="14" t="s">
        <v>58</v>
      </c>
      <c r="C23" s="15">
        <v>200000</v>
      </c>
      <c r="D23" s="14"/>
      <c r="E23" s="14"/>
      <c r="F23" s="14"/>
      <c r="G23" s="14"/>
      <c r="H23" s="14"/>
      <c r="I23" s="14"/>
      <c r="J23" s="15"/>
      <c r="K23" s="14"/>
      <c r="L23" s="15"/>
      <c r="M23" s="14"/>
      <c r="N23" s="14"/>
      <c r="O23" s="14"/>
      <c r="P23" s="14"/>
      <c r="Q23" s="14"/>
      <c r="R23" s="16">
        <v>149400</v>
      </c>
      <c r="S23" s="15">
        <v>191519.36</v>
      </c>
      <c r="T23" s="30">
        <f t="shared" ref="T23:T29" si="8">S23/C23*100</f>
        <v>95.75968</v>
      </c>
      <c r="U23" s="31">
        <f>S23/R23*100</f>
        <v>128.19234270415</v>
      </c>
      <c r="V23" s="26"/>
    </row>
    <row r="24" ht="135.65" customHeight="1" spans="1:22">
      <c r="A24" s="13" t="s">
        <v>59</v>
      </c>
      <c r="B24" s="14" t="s">
        <v>60</v>
      </c>
      <c r="C24" s="15">
        <v>16017000</v>
      </c>
      <c r="D24" s="15"/>
      <c r="E24" s="15"/>
      <c r="F24" s="14"/>
      <c r="G24" s="14"/>
      <c r="H24" s="14"/>
      <c r="I24" s="14"/>
      <c r="J24" s="15"/>
      <c r="K24" s="14"/>
      <c r="L24" s="15"/>
      <c r="M24" s="14"/>
      <c r="N24" s="14"/>
      <c r="O24" s="14"/>
      <c r="P24" s="14"/>
      <c r="Q24" s="14"/>
      <c r="R24" s="16">
        <v>10807750</v>
      </c>
      <c r="S24" s="15">
        <v>12811139.83</v>
      </c>
      <c r="T24" s="30">
        <f t="shared" si="8"/>
        <v>79.9846402572267</v>
      </c>
      <c r="U24" s="31">
        <f>S24/R24*100</f>
        <v>118.536604103537</v>
      </c>
      <c r="V24" s="26"/>
    </row>
    <row r="25" ht="51" customHeight="1" spans="1:22">
      <c r="A25" s="13" t="s">
        <v>61</v>
      </c>
      <c r="B25" s="14" t="s">
        <v>62</v>
      </c>
      <c r="C25" s="15">
        <v>2097900</v>
      </c>
      <c r="D25" s="14"/>
      <c r="E25" s="14"/>
      <c r="F25" s="14"/>
      <c r="G25" s="14"/>
      <c r="H25" s="14"/>
      <c r="I25" s="14"/>
      <c r="J25" s="15"/>
      <c r="K25" s="14"/>
      <c r="L25" s="15"/>
      <c r="M25" s="14"/>
      <c r="N25" s="14"/>
      <c r="O25" s="14"/>
      <c r="P25" s="14"/>
      <c r="Q25" s="14"/>
      <c r="R25" s="16">
        <v>2097900</v>
      </c>
      <c r="S25" s="15">
        <v>2097934.28</v>
      </c>
      <c r="T25" s="30">
        <f t="shared" si="8"/>
        <v>100.001634014967</v>
      </c>
      <c r="U25" s="31">
        <v>0</v>
      </c>
      <c r="V25" s="26"/>
    </row>
    <row r="26" ht="146" customHeight="1" spans="1:22">
      <c r="A26" s="13" t="s">
        <v>63</v>
      </c>
      <c r="B26" s="14" t="s">
        <v>64</v>
      </c>
      <c r="C26" s="15">
        <v>2100000</v>
      </c>
      <c r="D26" s="14"/>
      <c r="E26" s="15"/>
      <c r="F26" s="14"/>
      <c r="G26" s="14"/>
      <c r="H26" s="14"/>
      <c r="I26" s="14"/>
      <c r="J26" s="15"/>
      <c r="K26" s="14"/>
      <c r="L26" s="15"/>
      <c r="M26" s="14"/>
      <c r="N26" s="14"/>
      <c r="O26" s="14"/>
      <c r="P26" s="14"/>
      <c r="Q26" s="14"/>
      <c r="R26" s="16">
        <v>1575000</v>
      </c>
      <c r="S26" s="15">
        <v>1878204.69</v>
      </c>
      <c r="T26" s="30">
        <f t="shared" si="8"/>
        <v>89.4383185714286</v>
      </c>
      <c r="U26" s="31">
        <f>S26/R26*100</f>
        <v>119.251091428571</v>
      </c>
      <c r="V26" s="26"/>
    </row>
    <row r="27" ht="33" customHeight="1" spans="1:22">
      <c r="A27" s="11" t="s">
        <v>65</v>
      </c>
      <c r="B27" s="6" t="s">
        <v>66</v>
      </c>
      <c r="C27" s="12">
        <v>7709500</v>
      </c>
      <c r="D27" s="6"/>
      <c r="E27" s="6"/>
      <c r="F27" s="6"/>
      <c r="G27" s="6"/>
      <c r="H27" s="6"/>
      <c r="I27" s="6"/>
      <c r="J27" s="12"/>
      <c r="K27" s="6"/>
      <c r="L27" s="12"/>
      <c r="M27" s="6"/>
      <c r="N27" s="6"/>
      <c r="O27" s="6"/>
      <c r="P27" s="6"/>
      <c r="Q27" s="6"/>
      <c r="R27" s="27">
        <v>6503875</v>
      </c>
      <c r="S27" s="12">
        <v>7747917.24</v>
      </c>
      <c r="T27" s="28">
        <f t="shared" si="8"/>
        <v>100.498310396264</v>
      </c>
      <c r="U27" s="29">
        <f>S27/R27*100</f>
        <v>119.127708327728</v>
      </c>
      <c r="V27" s="26"/>
    </row>
    <row r="28" ht="53.25" customHeight="1" spans="1:22">
      <c r="A28" s="11" t="s">
        <v>67</v>
      </c>
      <c r="B28" s="6" t="s">
        <v>68</v>
      </c>
      <c r="C28" s="12">
        <f t="shared" ref="C28:S28" si="9">C29+C30</f>
        <v>11679428.05</v>
      </c>
      <c r="D28" s="12">
        <f t="shared" si="9"/>
        <v>0</v>
      </c>
      <c r="E28" s="12">
        <f t="shared" si="9"/>
        <v>0</v>
      </c>
      <c r="F28" s="12">
        <f t="shared" si="9"/>
        <v>0</v>
      </c>
      <c r="G28" s="12">
        <f t="shared" si="9"/>
        <v>0</v>
      </c>
      <c r="H28" s="12">
        <f t="shared" si="9"/>
        <v>0</v>
      </c>
      <c r="I28" s="12">
        <f t="shared" si="9"/>
        <v>0</v>
      </c>
      <c r="J28" s="12">
        <f t="shared" si="9"/>
        <v>0</v>
      </c>
      <c r="K28" s="12">
        <f t="shared" si="9"/>
        <v>0</v>
      </c>
      <c r="L28" s="12">
        <f t="shared" si="9"/>
        <v>0</v>
      </c>
      <c r="M28" s="12">
        <f t="shared" si="9"/>
        <v>0</v>
      </c>
      <c r="N28" s="12">
        <f t="shared" si="9"/>
        <v>0</v>
      </c>
      <c r="O28" s="12">
        <f t="shared" si="9"/>
        <v>0</v>
      </c>
      <c r="P28" s="12">
        <f t="shared" si="9"/>
        <v>0</v>
      </c>
      <c r="Q28" s="12">
        <f t="shared" si="9"/>
        <v>0</v>
      </c>
      <c r="R28" s="27">
        <f t="shared" si="9"/>
        <v>8928928.05</v>
      </c>
      <c r="S28" s="12">
        <f t="shared" si="9"/>
        <v>9099890.88</v>
      </c>
      <c r="T28" s="28">
        <f t="shared" si="8"/>
        <v>77.9138399675316</v>
      </c>
      <c r="U28" s="29">
        <f>S28/R28*100</f>
        <v>101.91470721953</v>
      </c>
      <c r="V28" s="26"/>
    </row>
    <row r="29" ht="34.5" customHeight="1" spans="1:22">
      <c r="A29" s="13" t="s">
        <v>69</v>
      </c>
      <c r="B29" s="14" t="s">
        <v>70</v>
      </c>
      <c r="C29" s="15">
        <v>6170500</v>
      </c>
      <c r="D29" s="14"/>
      <c r="E29" s="15"/>
      <c r="F29" s="14"/>
      <c r="G29" s="14"/>
      <c r="H29" s="14"/>
      <c r="I29" s="14"/>
      <c r="J29" s="15"/>
      <c r="K29" s="14"/>
      <c r="L29" s="15"/>
      <c r="M29" s="14"/>
      <c r="N29" s="14"/>
      <c r="O29" s="14"/>
      <c r="P29" s="14"/>
      <c r="Q29" s="14"/>
      <c r="R29" s="16">
        <v>3420000</v>
      </c>
      <c r="S29" s="15">
        <v>3556484.21</v>
      </c>
      <c r="T29" s="30">
        <f t="shared" si="8"/>
        <v>57.6368885827729</v>
      </c>
      <c r="U29" s="31">
        <f>S29/R29*100</f>
        <v>103.990766374269</v>
      </c>
      <c r="V29" s="26"/>
    </row>
    <row r="30" ht="39" customHeight="1" spans="1:22">
      <c r="A30" s="13" t="s">
        <v>71</v>
      </c>
      <c r="B30" s="14" t="s">
        <v>72</v>
      </c>
      <c r="C30" s="15">
        <v>5508928.05</v>
      </c>
      <c r="D30" s="14"/>
      <c r="E30" s="14"/>
      <c r="F30" s="14"/>
      <c r="G30" s="14"/>
      <c r="H30" s="14"/>
      <c r="I30" s="14"/>
      <c r="J30" s="15"/>
      <c r="K30" s="14"/>
      <c r="L30" s="15"/>
      <c r="M30" s="14"/>
      <c r="N30" s="14"/>
      <c r="O30" s="14"/>
      <c r="P30" s="14"/>
      <c r="Q30" s="14"/>
      <c r="R30" s="16">
        <v>5508928.05</v>
      </c>
      <c r="S30" s="15">
        <v>5543406.67</v>
      </c>
      <c r="T30" s="30">
        <v>0</v>
      </c>
      <c r="U30" s="31">
        <v>0</v>
      </c>
      <c r="V30" s="26"/>
    </row>
    <row r="31" ht="36" customHeight="1" spans="1:22">
      <c r="A31" s="11" t="s">
        <v>73</v>
      </c>
      <c r="B31" s="6" t="s">
        <v>74</v>
      </c>
      <c r="C31" s="12">
        <f t="shared" ref="C31:S31" si="10">SUM(C32:C34)</f>
        <v>38037000</v>
      </c>
      <c r="D31" s="12">
        <f t="shared" si="10"/>
        <v>0</v>
      </c>
      <c r="E31" s="12">
        <f t="shared" si="10"/>
        <v>0</v>
      </c>
      <c r="F31" s="12">
        <f t="shared" si="10"/>
        <v>0</v>
      </c>
      <c r="G31" s="12">
        <f t="shared" si="10"/>
        <v>0</v>
      </c>
      <c r="H31" s="12">
        <f t="shared" si="10"/>
        <v>0</v>
      </c>
      <c r="I31" s="12">
        <f t="shared" si="10"/>
        <v>0</v>
      </c>
      <c r="J31" s="12">
        <f t="shared" si="10"/>
        <v>0</v>
      </c>
      <c r="K31" s="12">
        <f t="shared" si="10"/>
        <v>0</v>
      </c>
      <c r="L31" s="12">
        <f t="shared" si="10"/>
        <v>0</v>
      </c>
      <c r="M31" s="12">
        <f t="shared" si="10"/>
        <v>0</v>
      </c>
      <c r="N31" s="12">
        <f t="shared" si="10"/>
        <v>0</v>
      </c>
      <c r="O31" s="12">
        <f t="shared" si="10"/>
        <v>0</v>
      </c>
      <c r="P31" s="12">
        <f t="shared" si="10"/>
        <v>0</v>
      </c>
      <c r="Q31" s="12">
        <f t="shared" si="10"/>
        <v>0</v>
      </c>
      <c r="R31" s="27">
        <f t="shared" si="10"/>
        <v>29847000</v>
      </c>
      <c r="S31" s="12">
        <f t="shared" si="10"/>
        <v>38552175.23</v>
      </c>
      <c r="T31" s="28">
        <f>S31/C31*100</f>
        <v>101.354405526198</v>
      </c>
      <c r="U31" s="29">
        <f>S31/R31*100</f>
        <v>129.165997353168</v>
      </c>
      <c r="V31" s="26"/>
    </row>
    <row r="32" ht="21.75" customHeight="1" spans="1:22">
      <c r="A32" s="13" t="s">
        <v>75</v>
      </c>
      <c r="B32" s="14" t="s">
        <v>76</v>
      </c>
      <c r="C32" s="15">
        <v>32225000</v>
      </c>
      <c r="D32" s="14"/>
      <c r="E32" s="14"/>
      <c r="F32" s="14"/>
      <c r="G32" s="14"/>
      <c r="H32" s="14"/>
      <c r="I32" s="14"/>
      <c r="J32" s="15"/>
      <c r="K32" s="14"/>
      <c r="L32" s="15"/>
      <c r="M32" s="14"/>
      <c r="N32" s="14"/>
      <c r="O32" s="14"/>
      <c r="P32" s="14"/>
      <c r="Q32" s="14"/>
      <c r="R32" s="16">
        <v>24320000</v>
      </c>
      <c r="S32" s="15">
        <v>32430957.58</v>
      </c>
      <c r="T32" s="30">
        <f>S32/C32*100</f>
        <v>100.63912359969</v>
      </c>
      <c r="U32" s="31">
        <f>S32/R32*100</f>
        <v>133.350976891447</v>
      </c>
      <c r="V32" s="26"/>
    </row>
    <row r="33" ht="125.95" customHeight="1" spans="1:22">
      <c r="A33" s="13" t="s">
        <v>77</v>
      </c>
      <c r="B33" s="14" t="s">
        <v>78</v>
      </c>
      <c r="C33" s="16">
        <v>5347000</v>
      </c>
      <c r="D33" s="14"/>
      <c r="E33" s="14"/>
      <c r="F33" s="14"/>
      <c r="G33" s="14"/>
      <c r="H33" s="14"/>
      <c r="I33" s="14"/>
      <c r="J33" s="15"/>
      <c r="K33" s="14"/>
      <c r="L33" s="15"/>
      <c r="M33" s="14"/>
      <c r="N33" s="14"/>
      <c r="O33" s="14"/>
      <c r="P33" s="14"/>
      <c r="Q33" s="14"/>
      <c r="R33" s="16">
        <v>5197000</v>
      </c>
      <c r="S33" s="15">
        <v>5347562.5</v>
      </c>
      <c r="T33" s="30">
        <f>S33/C33*100</f>
        <v>100.010519917711</v>
      </c>
      <c r="U33" s="31">
        <f>S33/R33*100</f>
        <v>102.897104098518</v>
      </c>
      <c r="V33" s="26"/>
    </row>
    <row r="34" ht="62.25" customHeight="1" spans="1:22">
      <c r="A34" s="13" t="s">
        <v>79</v>
      </c>
      <c r="B34" s="14" t="s">
        <v>80</v>
      </c>
      <c r="C34" s="15">
        <v>465000</v>
      </c>
      <c r="D34" s="15"/>
      <c r="E34" s="14"/>
      <c r="F34" s="14"/>
      <c r="G34" s="14"/>
      <c r="H34" s="14"/>
      <c r="I34" s="14"/>
      <c r="J34" s="15"/>
      <c r="K34" s="14"/>
      <c r="L34" s="15"/>
      <c r="M34" s="14"/>
      <c r="N34" s="14"/>
      <c r="O34" s="14"/>
      <c r="P34" s="14"/>
      <c r="Q34" s="14"/>
      <c r="R34" s="16">
        <v>330000</v>
      </c>
      <c r="S34" s="15">
        <v>773655.15</v>
      </c>
      <c r="T34" s="30">
        <f>S34/C34*100</f>
        <v>166.377451612903</v>
      </c>
      <c r="U34" s="31">
        <f>S34/R34*100</f>
        <v>234.440954545455</v>
      </c>
      <c r="V34" s="26"/>
    </row>
    <row r="35" ht="30" customHeight="1" spans="1:22">
      <c r="A35" s="11" t="s">
        <v>81</v>
      </c>
      <c r="B35" s="6" t="s">
        <v>82</v>
      </c>
      <c r="C35" s="12">
        <f t="shared" ref="C35:U35" si="11">SUM(C36:C40)</f>
        <v>5197200</v>
      </c>
      <c r="D35" s="12">
        <f t="shared" si="11"/>
        <v>0</v>
      </c>
      <c r="E35" s="12">
        <f t="shared" si="11"/>
        <v>0</v>
      </c>
      <c r="F35" s="12">
        <f t="shared" si="11"/>
        <v>0</v>
      </c>
      <c r="G35" s="12">
        <f t="shared" si="11"/>
        <v>0</v>
      </c>
      <c r="H35" s="12">
        <f t="shared" si="11"/>
        <v>0</v>
      </c>
      <c r="I35" s="12">
        <f t="shared" si="11"/>
        <v>0</v>
      </c>
      <c r="J35" s="12">
        <f t="shared" si="11"/>
        <v>0</v>
      </c>
      <c r="K35" s="12">
        <f t="shared" si="11"/>
        <v>0</v>
      </c>
      <c r="L35" s="12">
        <f t="shared" si="11"/>
        <v>0</v>
      </c>
      <c r="M35" s="12">
        <f t="shared" si="11"/>
        <v>0</v>
      </c>
      <c r="N35" s="12">
        <f t="shared" si="11"/>
        <v>0</v>
      </c>
      <c r="O35" s="12">
        <f t="shared" si="11"/>
        <v>0</v>
      </c>
      <c r="P35" s="12">
        <f t="shared" si="11"/>
        <v>0</v>
      </c>
      <c r="Q35" s="12">
        <f t="shared" si="11"/>
        <v>0</v>
      </c>
      <c r="R35" s="27">
        <f t="shared" si="11"/>
        <v>5197200</v>
      </c>
      <c r="S35" s="12">
        <f t="shared" si="11"/>
        <v>6480697.51</v>
      </c>
      <c r="T35" s="12">
        <f t="shared" si="11"/>
        <v>0</v>
      </c>
      <c r="U35" s="12">
        <f t="shared" si="11"/>
        <v>0</v>
      </c>
      <c r="V35" s="26"/>
    </row>
    <row r="36" ht="82.5" customHeight="1" spans="1:22">
      <c r="A36" s="13" t="s">
        <v>83</v>
      </c>
      <c r="B36" s="14" t="s">
        <v>84</v>
      </c>
      <c r="C36" s="15">
        <v>2091700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6">
        <v>2091700</v>
      </c>
      <c r="S36" s="15">
        <v>2998907.5</v>
      </c>
      <c r="T36" s="15">
        <v>0</v>
      </c>
      <c r="U36" s="15">
        <v>0</v>
      </c>
      <c r="V36" s="26"/>
    </row>
    <row r="37" ht="66.75" customHeight="1" spans="1:22">
      <c r="A37" s="13" t="s">
        <v>85</v>
      </c>
      <c r="B37" s="14" t="s">
        <v>86</v>
      </c>
      <c r="C37" s="15">
        <v>60000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6">
        <v>60000</v>
      </c>
      <c r="S37" s="15">
        <v>77000</v>
      </c>
      <c r="T37" s="15">
        <v>0</v>
      </c>
      <c r="U37" s="15">
        <v>0</v>
      </c>
      <c r="V37" s="26"/>
    </row>
    <row r="38" ht="173.45" customHeight="1" spans="1:22">
      <c r="A38" s="13" t="s">
        <v>87</v>
      </c>
      <c r="B38" s="14" t="s">
        <v>88</v>
      </c>
      <c r="C38" s="15">
        <v>66600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6">
        <v>66600</v>
      </c>
      <c r="S38" s="15">
        <v>82868.74</v>
      </c>
      <c r="T38" s="15">
        <v>0</v>
      </c>
      <c r="U38" s="15">
        <v>0</v>
      </c>
      <c r="V38" s="26"/>
    </row>
    <row r="39" ht="38.25" customHeight="1" spans="1:22">
      <c r="A39" s="13" t="s">
        <v>89</v>
      </c>
      <c r="B39" s="14" t="s">
        <v>90</v>
      </c>
      <c r="C39" s="15">
        <v>2978900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6">
        <v>2978900</v>
      </c>
      <c r="S39" s="15">
        <v>3301142.27</v>
      </c>
      <c r="T39" s="15">
        <v>0</v>
      </c>
      <c r="U39" s="15">
        <v>0</v>
      </c>
      <c r="V39" s="26"/>
    </row>
    <row r="40" ht="30.75" customHeight="1" spans="1:22">
      <c r="A40" s="13" t="s">
        <v>91</v>
      </c>
      <c r="B40" s="14" t="s">
        <v>92</v>
      </c>
      <c r="C40" s="15">
        <v>0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6">
        <v>0</v>
      </c>
      <c r="S40" s="15">
        <v>20779</v>
      </c>
      <c r="T40" s="15">
        <v>0</v>
      </c>
      <c r="U40" s="15">
        <v>0</v>
      </c>
      <c r="V40" s="26"/>
    </row>
    <row r="41" customFormat="1" ht="21" customHeight="1" spans="1:22">
      <c r="A41" s="13" t="s">
        <v>93</v>
      </c>
      <c r="B41" s="14" t="s">
        <v>94</v>
      </c>
      <c r="C41" s="15">
        <v>0</v>
      </c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6">
        <v>0</v>
      </c>
      <c r="S41" s="15">
        <v>7199.75</v>
      </c>
      <c r="T41" s="15">
        <v>1</v>
      </c>
      <c r="U41" s="15">
        <v>1</v>
      </c>
      <c r="V41" s="26"/>
    </row>
    <row r="42" s="2" customFormat="1" ht="31.5" customHeight="1" spans="1:22">
      <c r="A42" s="8" t="s">
        <v>95</v>
      </c>
      <c r="B42" s="9" t="s">
        <v>96</v>
      </c>
      <c r="C42" s="10">
        <f t="shared" ref="C42:S42" si="12">C43+C48+C50</f>
        <v>3162015252.66</v>
      </c>
      <c r="D42" s="10">
        <f t="shared" si="12"/>
        <v>0</v>
      </c>
      <c r="E42" s="10">
        <f t="shared" si="12"/>
        <v>0</v>
      </c>
      <c r="F42" s="10">
        <f t="shared" si="12"/>
        <v>0</v>
      </c>
      <c r="G42" s="10">
        <f t="shared" si="12"/>
        <v>0</v>
      </c>
      <c r="H42" s="10">
        <f t="shared" si="12"/>
        <v>0</v>
      </c>
      <c r="I42" s="10">
        <f t="shared" si="12"/>
        <v>0</v>
      </c>
      <c r="J42" s="10">
        <f t="shared" si="12"/>
        <v>0</v>
      </c>
      <c r="K42" s="10">
        <f t="shared" si="12"/>
        <v>0</v>
      </c>
      <c r="L42" s="10">
        <f t="shared" si="12"/>
        <v>0</v>
      </c>
      <c r="M42" s="10">
        <f t="shared" si="12"/>
        <v>0</v>
      </c>
      <c r="N42" s="10">
        <f t="shared" si="12"/>
        <v>0</v>
      </c>
      <c r="O42" s="10">
        <f t="shared" si="12"/>
        <v>0</v>
      </c>
      <c r="P42" s="10">
        <f t="shared" si="12"/>
        <v>0</v>
      </c>
      <c r="Q42" s="10">
        <f t="shared" si="12"/>
        <v>0</v>
      </c>
      <c r="R42" s="32">
        <f t="shared" si="12"/>
        <v>2486131264.8</v>
      </c>
      <c r="S42" s="10">
        <f t="shared" si="12"/>
        <v>2049893388.66</v>
      </c>
      <c r="T42" s="23">
        <f t="shared" ref="T42:T51" si="13">S42/C42*100</f>
        <v>64.8287002074249</v>
      </c>
      <c r="U42" s="24">
        <f t="shared" ref="U42:U51" si="14">S42/R42*100</f>
        <v>82.453143873918</v>
      </c>
      <c r="V42" s="26"/>
    </row>
    <row r="43" s="2" customFormat="1" ht="63.75" customHeight="1" spans="1:22">
      <c r="A43" s="8" t="s">
        <v>97</v>
      </c>
      <c r="B43" s="9" t="s">
        <v>98</v>
      </c>
      <c r="C43" s="10">
        <f t="shared" ref="C43:S43" si="15">C44+C45+C46+C47</f>
        <v>3133264895.42</v>
      </c>
      <c r="D43" s="10">
        <f t="shared" si="15"/>
        <v>0</v>
      </c>
      <c r="E43" s="10">
        <f t="shared" si="15"/>
        <v>0</v>
      </c>
      <c r="F43" s="10">
        <f t="shared" si="15"/>
        <v>0</v>
      </c>
      <c r="G43" s="10">
        <f t="shared" si="15"/>
        <v>0</v>
      </c>
      <c r="H43" s="10">
        <f t="shared" si="15"/>
        <v>0</v>
      </c>
      <c r="I43" s="10">
        <f t="shared" si="15"/>
        <v>0</v>
      </c>
      <c r="J43" s="10">
        <f t="shared" si="15"/>
        <v>0</v>
      </c>
      <c r="K43" s="10">
        <f t="shared" si="15"/>
        <v>0</v>
      </c>
      <c r="L43" s="10">
        <f t="shared" si="15"/>
        <v>0</v>
      </c>
      <c r="M43" s="10">
        <f t="shared" si="15"/>
        <v>0</v>
      </c>
      <c r="N43" s="10">
        <f t="shared" si="15"/>
        <v>0</v>
      </c>
      <c r="O43" s="10">
        <f t="shared" si="15"/>
        <v>0</v>
      </c>
      <c r="P43" s="10">
        <f t="shared" si="15"/>
        <v>0</v>
      </c>
      <c r="Q43" s="10">
        <f t="shared" si="15"/>
        <v>0</v>
      </c>
      <c r="R43" s="32">
        <f t="shared" si="15"/>
        <v>2457380907.56</v>
      </c>
      <c r="S43" s="10">
        <f t="shared" si="15"/>
        <v>2023974173.04</v>
      </c>
      <c r="T43" s="23">
        <f t="shared" si="13"/>
        <v>64.5963313219547</v>
      </c>
      <c r="U43" s="24">
        <f t="shared" si="14"/>
        <v>82.3630625115281</v>
      </c>
      <c r="V43" s="26"/>
    </row>
    <row r="44" ht="33.75" customHeight="1" spans="1:22">
      <c r="A44" s="17" t="s">
        <v>99</v>
      </c>
      <c r="B44" s="18" t="s">
        <v>100</v>
      </c>
      <c r="C44" s="19">
        <v>525786300</v>
      </c>
      <c r="D44" s="19"/>
      <c r="E44" s="19"/>
      <c r="F44" s="18"/>
      <c r="G44" s="18"/>
      <c r="H44" s="18"/>
      <c r="I44" s="18"/>
      <c r="J44" s="19"/>
      <c r="K44" s="18"/>
      <c r="L44" s="19"/>
      <c r="M44" s="19"/>
      <c r="N44" s="18"/>
      <c r="O44" s="18"/>
      <c r="P44" s="18"/>
      <c r="Q44" s="18"/>
      <c r="R44" s="33">
        <v>428155000</v>
      </c>
      <c r="S44" s="19">
        <v>428155200</v>
      </c>
      <c r="T44" s="34">
        <f t="shared" si="13"/>
        <v>81.4314104418468</v>
      </c>
      <c r="U44" s="35">
        <f t="shared" si="14"/>
        <v>100.000046712055</v>
      </c>
      <c r="V44" s="26"/>
    </row>
    <row r="45" ht="48" customHeight="1" spans="1:22">
      <c r="A45" s="17" t="s">
        <v>101</v>
      </c>
      <c r="B45" s="18" t="s">
        <v>102</v>
      </c>
      <c r="C45" s="19">
        <v>956141150.99</v>
      </c>
      <c r="D45" s="18"/>
      <c r="E45" s="18"/>
      <c r="F45" s="18"/>
      <c r="G45" s="18"/>
      <c r="H45" s="18"/>
      <c r="I45" s="18"/>
      <c r="J45" s="19"/>
      <c r="K45" s="18"/>
      <c r="L45" s="19"/>
      <c r="M45" s="18"/>
      <c r="N45" s="18"/>
      <c r="O45" s="18"/>
      <c r="P45" s="18"/>
      <c r="Q45" s="18"/>
      <c r="R45" s="33">
        <v>759684404.99</v>
      </c>
      <c r="S45" s="19">
        <v>233070179.31</v>
      </c>
      <c r="T45" s="34">
        <f t="shared" si="13"/>
        <v>24.3761267955758</v>
      </c>
      <c r="U45" s="35">
        <f t="shared" si="14"/>
        <v>30.679868874374</v>
      </c>
      <c r="V45" s="26"/>
    </row>
    <row r="46" ht="36.75" customHeight="1" spans="1:22">
      <c r="A46" s="17" t="s">
        <v>103</v>
      </c>
      <c r="B46" s="18" t="s">
        <v>104</v>
      </c>
      <c r="C46" s="19">
        <v>1398617200</v>
      </c>
      <c r="D46" s="18"/>
      <c r="E46" s="19"/>
      <c r="F46" s="18"/>
      <c r="G46" s="18"/>
      <c r="H46" s="18"/>
      <c r="I46" s="18"/>
      <c r="J46" s="19"/>
      <c r="K46" s="18"/>
      <c r="L46" s="19"/>
      <c r="M46" s="19"/>
      <c r="N46" s="18"/>
      <c r="O46" s="18"/>
      <c r="P46" s="18"/>
      <c r="Q46" s="18"/>
      <c r="R46" s="33">
        <v>1060790870.57</v>
      </c>
      <c r="S46" s="19">
        <v>1204858538.28</v>
      </c>
      <c r="T46" s="34">
        <f t="shared" si="13"/>
        <v>86.1464122048549</v>
      </c>
      <c r="U46" s="35">
        <f t="shared" si="14"/>
        <v>113.581156447226</v>
      </c>
      <c r="V46" s="26"/>
    </row>
    <row r="47" ht="21" customHeight="1" spans="1:22">
      <c r="A47" s="17" t="s">
        <v>105</v>
      </c>
      <c r="B47" s="18" t="s">
        <v>106</v>
      </c>
      <c r="C47" s="19">
        <v>252720244.43</v>
      </c>
      <c r="D47" s="19"/>
      <c r="E47" s="19"/>
      <c r="F47" s="18"/>
      <c r="G47" s="18"/>
      <c r="H47" s="18"/>
      <c r="I47" s="18"/>
      <c r="J47" s="19"/>
      <c r="K47" s="18"/>
      <c r="L47" s="19"/>
      <c r="M47" s="19"/>
      <c r="N47" s="18"/>
      <c r="O47" s="18"/>
      <c r="P47" s="18"/>
      <c r="Q47" s="18"/>
      <c r="R47" s="33">
        <v>208750632</v>
      </c>
      <c r="S47" s="19">
        <v>157890255.45</v>
      </c>
      <c r="T47" s="34">
        <f t="shared" si="13"/>
        <v>62.476298962956</v>
      </c>
      <c r="U47" s="35">
        <f t="shared" si="14"/>
        <v>75.6358215241236</v>
      </c>
      <c r="V47" s="26"/>
    </row>
    <row r="48" s="2" customFormat="1" ht="36" customHeight="1" spans="1:22">
      <c r="A48" s="8" t="s">
        <v>107</v>
      </c>
      <c r="B48" s="9" t="s">
        <v>108</v>
      </c>
      <c r="C48" s="10">
        <f t="shared" ref="C48:S48" si="16">C49</f>
        <v>42050000</v>
      </c>
      <c r="D48" s="10">
        <f t="shared" si="16"/>
        <v>0</v>
      </c>
      <c r="E48" s="10">
        <f t="shared" si="16"/>
        <v>0</v>
      </c>
      <c r="F48" s="10">
        <f t="shared" si="16"/>
        <v>0</v>
      </c>
      <c r="G48" s="10">
        <f t="shared" si="16"/>
        <v>0</v>
      </c>
      <c r="H48" s="10">
        <f t="shared" si="16"/>
        <v>0</v>
      </c>
      <c r="I48" s="10">
        <f t="shared" si="16"/>
        <v>0</v>
      </c>
      <c r="J48" s="10">
        <f t="shared" si="16"/>
        <v>0</v>
      </c>
      <c r="K48" s="10">
        <f t="shared" si="16"/>
        <v>0</v>
      </c>
      <c r="L48" s="10">
        <f t="shared" si="16"/>
        <v>0</v>
      </c>
      <c r="M48" s="10">
        <f t="shared" si="16"/>
        <v>0</v>
      </c>
      <c r="N48" s="10">
        <f t="shared" si="16"/>
        <v>0</v>
      </c>
      <c r="O48" s="10">
        <f t="shared" si="16"/>
        <v>0</v>
      </c>
      <c r="P48" s="10">
        <f t="shared" si="16"/>
        <v>0</v>
      </c>
      <c r="Q48" s="10">
        <f t="shared" si="16"/>
        <v>0</v>
      </c>
      <c r="R48" s="32">
        <f t="shared" si="16"/>
        <v>42050000</v>
      </c>
      <c r="S48" s="10">
        <f t="shared" si="16"/>
        <v>39253337</v>
      </c>
      <c r="T48" s="23">
        <f t="shared" si="13"/>
        <v>93.3491961950059</v>
      </c>
      <c r="U48" s="24">
        <f t="shared" si="14"/>
        <v>93.3491961950059</v>
      </c>
      <c r="V48" s="26"/>
    </row>
    <row r="49" ht="33" customHeight="1" spans="1:22">
      <c r="A49" s="17" t="s">
        <v>109</v>
      </c>
      <c r="B49" s="18" t="s">
        <v>110</v>
      </c>
      <c r="C49" s="19">
        <v>42050000</v>
      </c>
      <c r="D49" s="18"/>
      <c r="E49" s="18"/>
      <c r="F49" s="18"/>
      <c r="G49" s="18"/>
      <c r="H49" s="18"/>
      <c r="I49" s="18"/>
      <c r="J49" s="19"/>
      <c r="K49" s="18"/>
      <c r="L49" s="19"/>
      <c r="M49" s="18"/>
      <c r="N49" s="18"/>
      <c r="O49" s="18"/>
      <c r="P49" s="18"/>
      <c r="Q49" s="18"/>
      <c r="R49" s="33">
        <v>42050000</v>
      </c>
      <c r="S49" s="19">
        <v>39253337</v>
      </c>
      <c r="T49" s="34">
        <f t="shared" si="13"/>
        <v>93.3491961950059</v>
      </c>
      <c r="U49" s="35">
        <f t="shared" si="14"/>
        <v>93.3491961950059</v>
      </c>
      <c r="V49" s="26"/>
    </row>
    <row r="50" s="2" customFormat="1" ht="92.25" customHeight="1" spans="1:22">
      <c r="A50" s="8" t="s">
        <v>111</v>
      </c>
      <c r="B50" s="9" t="s">
        <v>112</v>
      </c>
      <c r="C50" s="10">
        <f t="shared" ref="C50:S50" si="17">C51</f>
        <v>-13299642.76</v>
      </c>
      <c r="D50" s="10">
        <f t="shared" si="17"/>
        <v>0</v>
      </c>
      <c r="E50" s="10">
        <f t="shared" si="17"/>
        <v>0</v>
      </c>
      <c r="F50" s="10">
        <f t="shared" si="17"/>
        <v>0</v>
      </c>
      <c r="G50" s="10">
        <f t="shared" si="17"/>
        <v>0</v>
      </c>
      <c r="H50" s="10">
        <f t="shared" si="17"/>
        <v>0</v>
      </c>
      <c r="I50" s="10">
        <f t="shared" si="17"/>
        <v>0</v>
      </c>
      <c r="J50" s="10">
        <f t="shared" si="17"/>
        <v>0</v>
      </c>
      <c r="K50" s="10">
        <f t="shared" si="17"/>
        <v>0</v>
      </c>
      <c r="L50" s="10">
        <f t="shared" si="17"/>
        <v>0</v>
      </c>
      <c r="M50" s="10">
        <f t="shared" si="17"/>
        <v>0</v>
      </c>
      <c r="N50" s="10">
        <f t="shared" si="17"/>
        <v>0</v>
      </c>
      <c r="O50" s="10">
        <f t="shared" si="17"/>
        <v>0</v>
      </c>
      <c r="P50" s="10">
        <f t="shared" si="17"/>
        <v>0</v>
      </c>
      <c r="Q50" s="10">
        <f t="shared" si="17"/>
        <v>0</v>
      </c>
      <c r="R50" s="32">
        <f t="shared" si="17"/>
        <v>-13299642.76</v>
      </c>
      <c r="S50" s="10">
        <f t="shared" si="17"/>
        <v>-13334121.38</v>
      </c>
      <c r="T50" s="23">
        <f t="shared" si="13"/>
        <v>100.259244707713</v>
      </c>
      <c r="U50" s="24">
        <f t="shared" si="14"/>
        <v>100.259244707713</v>
      </c>
      <c r="V50" s="26"/>
    </row>
    <row r="51" ht="81" customHeight="1" spans="1:22">
      <c r="A51" s="17" t="s">
        <v>113</v>
      </c>
      <c r="B51" s="18" t="s">
        <v>114</v>
      </c>
      <c r="C51" s="19">
        <v>-13299642.76</v>
      </c>
      <c r="D51" s="18"/>
      <c r="E51" s="18"/>
      <c r="F51" s="18"/>
      <c r="G51" s="18"/>
      <c r="H51" s="18"/>
      <c r="I51" s="18"/>
      <c r="J51" s="19"/>
      <c r="K51" s="18"/>
      <c r="L51" s="19"/>
      <c r="M51" s="18"/>
      <c r="N51" s="18"/>
      <c r="O51" s="18"/>
      <c r="P51" s="18"/>
      <c r="Q51" s="18"/>
      <c r="R51" s="33">
        <v>-13299642.76</v>
      </c>
      <c r="S51" s="19">
        <v>-13334121.38</v>
      </c>
      <c r="T51" s="34">
        <f t="shared" si="13"/>
        <v>100.259244707713</v>
      </c>
      <c r="U51" s="35">
        <f t="shared" si="14"/>
        <v>100.259244707713</v>
      </c>
      <c r="V51" s="26"/>
    </row>
  </sheetData>
  <mergeCells count="3">
    <mergeCell ref="A1:U1"/>
    <mergeCell ref="A2:U2"/>
    <mergeCell ref="T4:U4"/>
  </mergeCells>
  <pageMargins left="0.7" right="0.7" top="0.75" bottom="0.75" header="0.511805555555555" footer="0.511805555555555"/>
  <pageSetup paperSize="9" scale="58" firstPageNumber="0" orientation="portrait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LibreOffice/7.0.0.3$Windows_x86 LibreOffice_project/8061b3e9204bef6b321a21033174034a5e2ea88e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AzanovaTM</cp:lastModifiedBy>
  <cp:revision>22</cp:revision>
  <dcterms:created xsi:type="dcterms:W3CDTF">2017-04-12T08:49:00Z</dcterms:created>
  <dcterms:modified xsi:type="dcterms:W3CDTF">2020-12-10T12:14:39Z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iddenSlides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MMClips">
    <vt:i4>0</vt:i4>
  </property>
  <property fmtid="{D5CDD505-2E9C-101B-9397-08002B2CF9AE}" pid="8" name="Notes">
    <vt:i4>0</vt:i4>
  </property>
  <property fmtid="{D5CDD505-2E9C-101B-9397-08002B2CF9AE}" pid="9" name="ScaleCrop">
    <vt:bool>false</vt:bool>
  </property>
  <property fmtid="{D5CDD505-2E9C-101B-9397-08002B2CF9AE}" pid="10" name="ShareDoc">
    <vt:bool>false</vt:bool>
  </property>
  <property fmtid="{D5CDD505-2E9C-101B-9397-08002B2CF9AE}" pid="11" name="Slides">
    <vt:i4>0</vt:i4>
  </property>
  <property fmtid="{D5CDD505-2E9C-101B-9397-08002B2CF9AE}" pid="12" name="KSOProductBuildVer">
    <vt:lpwstr>1049-11.2.0.9747</vt:lpwstr>
  </property>
</Properties>
</file>