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rigoryevaAE.BL3\Desktop\"/>
    </mc:Choice>
  </mc:AlternateContent>
  <bookViews>
    <workbookView xWindow="0" yWindow="0" windowWidth="28800" windowHeight="11850" tabRatio="500"/>
  </bookViews>
  <sheets>
    <sheet name="Лист1" sheetId="1" r:id="rId1"/>
  </sheets>
  <definedNames>
    <definedName name="_xlnm.Print_Titles" localSheetId="0">Лист1!$6:$6</definedName>
  </definedNames>
  <calcPr calcId="162913"/>
</workbook>
</file>

<file path=xl/calcChain.xml><?xml version="1.0" encoding="utf-8"?>
<calcChain xmlns="http://schemas.openxmlformats.org/spreadsheetml/2006/main">
  <c r="Y7" i="1" l="1"/>
  <c r="X7" i="1"/>
  <c r="W7" i="1"/>
  <c r="V7" i="1"/>
  <c r="U7" i="1"/>
  <c r="D10" i="1" l="1"/>
  <c r="W10" i="1" s="1"/>
  <c r="E10" i="1"/>
  <c r="E9" i="1" s="1"/>
  <c r="E8" i="1" s="1"/>
  <c r="E7" i="1" s="1"/>
  <c r="F10" i="1"/>
  <c r="G10" i="1"/>
  <c r="H10" i="1"/>
  <c r="I10" i="1"/>
  <c r="J10" i="1"/>
  <c r="K10" i="1"/>
  <c r="K9" i="1" s="1"/>
  <c r="K8" i="1" s="1"/>
  <c r="K7" i="1" s="1"/>
  <c r="L10" i="1"/>
  <c r="M10" i="1"/>
  <c r="N10" i="1"/>
  <c r="N9" i="1" s="1"/>
  <c r="O10" i="1"/>
  <c r="P10" i="1"/>
  <c r="Q10" i="1"/>
  <c r="Q9" i="1" s="1"/>
  <c r="Q8" i="1" s="1"/>
  <c r="Q7" i="1" s="1"/>
  <c r="R10" i="1"/>
  <c r="S10" i="1"/>
  <c r="T10" i="1"/>
  <c r="Y55" i="1"/>
  <c r="X55" i="1"/>
  <c r="W55" i="1"/>
  <c r="V55" i="1"/>
  <c r="U55" i="1"/>
  <c r="T54" i="1"/>
  <c r="W54" i="1" s="1"/>
  <c r="S54" i="1"/>
  <c r="R54" i="1"/>
  <c r="Q54" i="1"/>
  <c r="P54" i="1"/>
  <c r="P44" i="1" s="1"/>
  <c r="O54" i="1"/>
  <c r="N54" i="1"/>
  <c r="M54" i="1"/>
  <c r="M44" i="1" s="1"/>
  <c r="L54" i="1"/>
  <c r="K54" i="1"/>
  <c r="J54" i="1"/>
  <c r="J44" i="1" s="1"/>
  <c r="I54" i="1"/>
  <c r="H54" i="1"/>
  <c r="G54" i="1"/>
  <c r="G44" i="1" s="1"/>
  <c r="F54" i="1"/>
  <c r="E54" i="1"/>
  <c r="D54" i="1"/>
  <c r="C54" i="1"/>
  <c r="Y53" i="1"/>
  <c r="X53" i="1"/>
  <c r="W53" i="1"/>
  <c r="V53" i="1"/>
  <c r="U53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Y51" i="1"/>
  <c r="X51" i="1"/>
  <c r="U51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Y50" i="1" s="1"/>
  <c r="Y49" i="1"/>
  <c r="X49" i="1"/>
  <c r="W49" i="1"/>
  <c r="V49" i="1"/>
  <c r="U49" i="1"/>
  <c r="Y48" i="1"/>
  <c r="X48" i="1"/>
  <c r="W48" i="1"/>
  <c r="V48" i="1"/>
  <c r="U48" i="1"/>
  <c r="Y47" i="1"/>
  <c r="X47" i="1"/>
  <c r="W47" i="1"/>
  <c r="V47" i="1"/>
  <c r="U47" i="1"/>
  <c r="Y46" i="1"/>
  <c r="X46" i="1"/>
  <c r="W46" i="1"/>
  <c r="V46" i="1"/>
  <c r="U46" i="1"/>
  <c r="T45" i="1"/>
  <c r="S45" i="1"/>
  <c r="R45" i="1"/>
  <c r="R44" i="1" s="1"/>
  <c r="Q45" i="1"/>
  <c r="P45" i="1"/>
  <c r="O45" i="1"/>
  <c r="O44" i="1" s="1"/>
  <c r="N45" i="1"/>
  <c r="M45" i="1"/>
  <c r="L45" i="1"/>
  <c r="L44" i="1" s="1"/>
  <c r="K45" i="1"/>
  <c r="J45" i="1"/>
  <c r="I45" i="1"/>
  <c r="I44" i="1" s="1"/>
  <c r="H45" i="1"/>
  <c r="G45" i="1"/>
  <c r="F45" i="1"/>
  <c r="F44" i="1" s="1"/>
  <c r="E45" i="1"/>
  <c r="D45" i="1"/>
  <c r="C45" i="1"/>
  <c r="Q44" i="1"/>
  <c r="N44" i="1"/>
  <c r="K44" i="1"/>
  <c r="H44" i="1"/>
  <c r="E44" i="1"/>
  <c r="Y43" i="1"/>
  <c r="X43" i="1"/>
  <c r="W43" i="1"/>
  <c r="V43" i="1"/>
  <c r="U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Y42" i="1"/>
  <c r="X42" i="1"/>
  <c r="W42" i="1"/>
  <c r="V42" i="1"/>
  <c r="U42" i="1"/>
  <c r="Y41" i="1"/>
  <c r="V41" i="1"/>
  <c r="U41" i="1"/>
  <c r="Y40" i="1"/>
  <c r="U40" i="1"/>
  <c r="S38" i="1"/>
  <c r="Y39" i="1"/>
  <c r="X39" i="1"/>
  <c r="W39" i="1"/>
  <c r="V39" i="1"/>
  <c r="U39" i="1"/>
  <c r="T38" i="1"/>
  <c r="V38" i="1" s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Y37" i="1"/>
  <c r="X37" i="1"/>
  <c r="W37" i="1"/>
  <c r="V37" i="1"/>
  <c r="U37" i="1"/>
  <c r="Y36" i="1"/>
  <c r="X36" i="1"/>
  <c r="W36" i="1"/>
  <c r="V36" i="1"/>
  <c r="U36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Y34" i="1"/>
  <c r="X34" i="1"/>
  <c r="W34" i="1"/>
  <c r="V34" i="1"/>
  <c r="U34" i="1"/>
  <c r="T33" i="1"/>
  <c r="W33" i="1" s="1"/>
  <c r="S33" i="1"/>
  <c r="R33" i="1"/>
  <c r="Q33" i="1"/>
  <c r="P33" i="1"/>
  <c r="O33" i="1"/>
  <c r="O26" i="1" s="1"/>
  <c r="N33" i="1"/>
  <c r="M33" i="1"/>
  <c r="L33" i="1"/>
  <c r="K33" i="1"/>
  <c r="J33" i="1"/>
  <c r="I33" i="1"/>
  <c r="I26" i="1" s="1"/>
  <c r="H33" i="1"/>
  <c r="G33" i="1"/>
  <c r="F33" i="1"/>
  <c r="E33" i="1"/>
  <c r="D33" i="1"/>
  <c r="C33" i="1"/>
  <c r="Y32" i="1"/>
  <c r="X32" i="1"/>
  <c r="W32" i="1"/>
  <c r="V32" i="1"/>
  <c r="U32" i="1"/>
  <c r="Y31" i="1"/>
  <c r="X31" i="1"/>
  <c r="W31" i="1"/>
  <c r="V31" i="1"/>
  <c r="U31" i="1"/>
  <c r="X30" i="1"/>
  <c r="W30" i="1"/>
  <c r="V30" i="1"/>
  <c r="U30" i="1"/>
  <c r="Y29" i="1"/>
  <c r="W29" i="1"/>
  <c r="V29" i="1"/>
  <c r="X29" i="1"/>
  <c r="S27" i="1"/>
  <c r="D29" i="1"/>
  <c r="Y28" i="1"/>
  <c r="X28" i="1"/>
  <c r="W28" i="1"/>
  <c r="V28" i="1"/>
  <c r="U28" i="1"/>
  <c r="T27" i="1"/>
  <c r="R27" i="1"/>
  <c r="R26" i="1" s="1"/>
  <c r="Q27" i="1"/>
  <c r="Q26" i="1" s="1"/>
  <c r="P27" i="1"/>
  <c r="O27" i="1"/>
  <c r="N27" i="1"/>
  <c r="N26" i="1" s="1"/>
  <c r="M27" i="1"/>
  <c r="L27" i="1"/>
  <c r="L26" i="1" s="1"/>
  <c r="K27" i="1"/>
  <c r="K26" i="1" s="1"/>
  <c r="J27" i="1"/>
  <c r="I27" i="1"/>
  <c r="H27" i="1"/>
  <c r="H26" i="1" s="1"/>
  <c r="G27" i="1"/>
  <c r="F27" i="1"/>
  <c r="F26" i="1" s="1"/>
  <c r="E27" i="1"/>
  <c r="E26" i="1" s="1"/>
  <c r="D27" i="1"/>
  <c r="C27" i="1"/>
  <c r="P26" i="1"/>
  <c r="M26" i="1"/>
  <c r="J26" i="1"/>
  <c r="G26" i="1"/>
  <c r="Y25" i="1"/>
  <c r="X25" i="1"/>
  <c r="W25" i="1"/>
  <c r="V25" i="1"/>
  <c r="U25" i="1"/>
  <c r="Y24" i="1"/>
  <c r="X24" i="1"/>
  <c r="W24" i="1"/>
  <c r="V24" i="1"/>
  <c r="U24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X22" i="1"/>
  <c r="U22" i="1"/>
  <c r="Y21" i="1"/>
  <c r="X21" i="1"/>
  <c r="W21" i="1"/>
  <c r="V21" i="1"/>
  <c r="U21" i="1"/>
  <c r="X20" i="1"/>
  <c r="U20" i="1"/>
  <c r="V19" i="1"/>
  <c r="T19" i="1"/>
  <c r="W19" i="1" s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Y18" i="1"/>
  <c r="X18" i="1"/>
  <c r="W18" i="1"/>
  <c r="V18" i="1"/>
  <c r="U18" i="1"/>
  <c r="Y17" i="1"/>
  <c r="X17" i="1"/>
  <c r="U17" i="1"/>
  <c r="Y16" i="1"/>
  <c r="X16" i="1"/>
  <c r="U16" i="1"/>
  <c r="Y15" i="1"/>
  <c r="X15" i="1"/>
  <c r="W15" i="1"/>
  <c r="V15" i="1"/>
  <c r="U15" i="1"/>
  <c r="T14" i="1"/>
  <c r="W14" i="1" s="1"/>
  <c r="S14" i="1"/>
  <c r="R14" i="1"/>
  <c r="R9" i="1" s="1"/>
  <c r="R8" i="1" s="1"/>
  <c r="R7" i="1" s="1"/>
  <c r="Q14" i="1"/>
  <c r="P14" i="1"/>
  <c r="O14" i="1"/>
  <c r="O9" i="1" s="1"/>
  <c r="O8" i="1" s="1"/>
  <c r="O7" i="1" s="1"/>
  <c r="N14" i="1"/>
  <c r="M14" i="1"/>
  <c r="L14" i="1"/>
  <c r="L9" i="1" s="1"/>
  <c r="L8" i="1" s="1"/>
  <c r="L7" i="1" s="1"/>
  <c r="K14" i="1"/>
  <c r="J14" i="1"/>
  <c r="I14" i="1"/>
  <c r="I9" i="1" s="1"/>
  <c r="I8" i="1" s="1"/>
  <c r="I7" i="1" s="1"/>
  <c r="H14" i="1"/>
  <c r="G14" i="1"/>
  <c r="F14" i="1"/>
  <c r="F9" i="1" s="1"/>
  <c r="F8" i="1" s="1"/>
  <c r="F7" i="1" s="1"/>
  <c r="E14" i="1"/>
  <c r="D14" i="1"/>
  <c r="C14" i="1"/>
  <c r="Y13" i="1"/>
  <c r="X13" i="1"/>
  <c r="W13" i="1"/>
  <c r="V13" i="1"/>
  <c r="U13" i="1"/>
  <c r="T12" i="1"/>
  <c r="Y12" i="1" s="1"/>
  <c r="S12" i="1"/>
  <c r="V12" i="1" s="1"/>
  <c r="R12" i="1"/>
  <c r="Q12" i="1"/>
  <c r="P12" i="1"/>
  <c r="O12" i="1"/>
  <c r="N12" i="1"/>
  <c r="M12" i="1"/>
  <c r="M9" i="1" s="1"/>
  <c r="M8" i="1" s="1"/>
  <c r="M7" i="1" s="1"/>
  <c r="L12" i="1"/>
  <c r="K12" i="1"/>
  <c r="J12" i="1"/>
  <c r="I12" i="1"/>
  <c r="H12" i="1"/>
  <c r="G12" i="1"/>
  <c r="G9" i="1" s="1"/>
  <c r="G8" i="1" s="1"/>
  <c r="G7" i="1" s="1"/>
  <c r="F12" i="1"/>
  <c r="E12" i="1"/>
  <c r="D12" i="1"/>
  <c r="C12" i="1"/>
  <c r="Y11" i="1"/>
  <c r="X11" i="1"/>
  <c r="W11" i="1"/>
  <c r="V11" i="1"/>
  <c r="U11" i="1"/>
  <c r="V10" i="1"/>
  <c r="U10" i="1"/>
  <c r="C10" i="1"/>
  <c r="H9" i="1"/>
  <c r="D9" i="1" l="1"/>
  <c r="J9" i="1"/>
  <c r="J8" i="1" s="1"/>
  <c r="J7" i="1" s="1"/>
  <c r="P9" i="1"/>
  <c r="P8" i="1" s="1"/>
  <c r="P7" i="1" s="1"/>
  <c r="X54" i="1"/>
  <c r="Y54" i="1"/>
  <c r="V54" i="1"/>
  <c r="V52" i="1"/>
  <c r="W52" i="1"/>
  <c r="T44" i="1"/>
  <c r="X44" i="1" s="1"/>
  <c r="D44" i="1"/>
  <c r="W44" i="1" s="1"/>
  <c r="V45" i="1"/>
  <c r="U45" i="1"/>
  <c r="W45" i="1"/>
  <c r="D26" i="1"/>
  <c r="D8" i="1" s="1"/>
  <c r="W35" i="1"/>
  <c r="S26" i="1"/>
  <c r="U33" i="1"/>
  <c r="V33" i="1"/>
  <c r="W27" i="1"/>
  <c r="U23" i="1"/>
  <c r="V23" i="1"/>
  <c r="Y23" i="1"/>
  <c r="X19" i="1"/>
  <c r="U19" i="1"/>
  <c r="T9" i="1"/>
  <c r="W9" i="1" s="1"/>
  <c r="Y14" i="1"/>
  <c r="U14" i="1"/>
  <c r="X50" i="1"/>
  <c r="C44" i="1"/>
  <c r="X45" i="1"/>
  <c r="Y35" i="1"/>
  <c r="Y27" i="1"/>
  <c r="C26" i="1"/>
  <c r="C9" i="1"/>
  <c r="X12" i="1"/>
  <c r="H8" i="1"/>
  <c r="H7" i="1" s="1"/>
  <c r="N8" i="1"/>
  <c r="N7" i="1" s="1"/>
  <c r="W38" i="1"/>
  <c r="X10" i="1"/>
  <c r="V14" i="1"/>
  <c r="Y19" i="1"/>
  <c r="W23" i="1"/>
  <c r="T26" i="1"/>
  <c r="U27" i="1"/>
  <c r="Y33" i="1"/>
  <c r="U35" i="1"/>
  <c r="X38" i="1"/>
  <c r="W40" i="1"/>
  <c r="W41" i="1"/>
  <c r="Y45" i="1"/>
  <c r="X52" i="1"/>
  <c r="X33" i="1"/>
  <c r="V40" i="1"/>
  <c r="S9" i="1"/>
  <c r="Y10" i="1"/>
  <c r="U12" i="1"/>
  <c r="X23" i="1"/>
  <c r="V27" i="1"/>
  <c r="U29" i="1"/>
  <c r="V35" i="1"/>
  <c r="Y38" i="1"/>
  <c r="X40" i="1"/>
  <c r="X41" i="1"/>
  <c r="S44" i="1"/>
  <c r="Y52" i="1"/>
  <c r="U54" i="1"/>
  <c r="X14" i="1"/>
  <c r="X27" i="1"/>
  <c r="X35" i="1"/>
  <c r="U38" i="1"/>
  <c r="U50" i="1"/>
  <c r="U52" i="1"/>
  <c r="W12" i="1"/>
  <c r="V44" i="1" l="1"/>
  <c r="Y44" i="1"/>
  <c r="D7" i="1"/>
  <c r="S8" i="1"/>
  <c r="S7" i="1" s="1"/>
  <c r="T8" i="1"/>
  <c r="V9" i="1"/>
  <c r="U9" i="1"/>
  <c r="C8" i="1"/>
  <c r="C7" i="1" s="1"/>
  <c r="X9" i="1"/>
  <c r="Y9" i="1"/>
  <c r="U44" i="1"/>
  <c r="X26" i="1"/>
  <c r="V26" i="1"/>
  <c r="W26" i="1"/>
  <c r="U26" i="1"/>
  <c r="Y26" i="1"/>
  <c r="U8" i="1" l="1"/>
  <c r="V8" i="1"/>
  <c r="T7" i="1"/>
  <c r="W8" i="1"/>
  <c r="Y8" i="1"/>
  <c r="X8" i="1"/>
</calcChain>
</file>

<file path=xl/sharedStrings.xml><?xml version="1.0" encoding="utf-8"?>
<sst xmlns="http://schemas.openxmlformats.org/spreadsheetml/2006/main" count="126" uniqueCount="123">
  <si>
    <t xml:space="preserve">СВЕДЕНИЯ </t>
  </si>
  <si>
    <t xml:space="preserve"> и в сравнении с аналогичным периодом 2022 года</t>
  </si>
  <si>
    <t>Наименование показателя</t>
  </si>
  <si>
    <t>Код дохода по бюджетной классификации</t>
  </si>
  <si>
    <t>План на I полугодие</t>
  </si>
  <si>
    <t>Исполнение за I полугодие</t>
  </si>
  <si>
    <t>% исполнения плана на год</t>
  </si>
  <si>
    <t>% исполнения плана на I полугодие</t>
  </si>
  <si>
    <t>Код строки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</si>
  <si>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</si>
  <si>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</si>
  <si>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</si>
  <si>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</si>
  <si>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субъекта Российской Федерации</t>
  </si>
  <si>
    <t xml:space="preserve">бюджеты внутригородских муниципальных образований городов федерального значения </t>
  </si>
  <si>
    <t>бюджеты городских округов</t>
  </si>
  <si>
    <t>бюджеты городских округов с внутригородским делением</t>
  </si>
  <si>
    <t>в абсолютном выражении</t>
  </si>
  <si>
    <t>в %</t>
  </si>
  <si>
    <t>Доходы бюджета - Всего</t>
  </si>
  <si>
    <t>Х</t>
  </si>
  <si>
    <t>в том числе:                                                                                                                                                            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</si>
  <si>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</si>
  <si>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</si>
  <si>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</si>
  <si>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</si>
  <si>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</si>
  <si>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</si>
  <si>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 xml:space="preserve">Налоги на товары (работы, услуги), реализуемые  на территории  Российской Федерации 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</si>
  <si>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</si>
  <si>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</si>
  <si>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</si>
  <si>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</si>
  <si>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000 105 00000 00 0000 000</t>
  </si>
  <si>
    <t>Налог, взимаемый в связи с применением упрощенной системы налогообложения</t>
  </si>
  <si>
    <t>000 1 05 01000 00 0000 110</t>
  </si>
  <si>
    <t>Единый налог на вмененный доход для отдельных видов деятельности</t>
  </si>
  <si>
    <t>000 1 05 02000 02 0000 110</t>
  </si>
  <si>
    <t>Единый сельскохозяйственный налог</t>
  </si>
  <si>
    <t>000 1 05 03000 01 0000 110</t>
  </si>
  <si>
    <t>Налог, взимаемый в связи с применением патентной системы налогообложения</t>
  </si>
  <si>
    <t>000 1 05 04000 02 0000 110</t>
  </si>
  <si>
    <t>Налоги на имущество</t>
  </si>
  <si>
    <t>000 106 00000 00 0000 000</t>
  </si>
  <si>
    <t>Налог на имущество физических лиц</t>
  </si>
  <si>
    <t>000 1 06 01000 00 0000 110</t>
  </si>
  <si>
    <t>Транспортный налог</t>
  </si>
  <si>
    <t>000 1 06 04000 00 0000 110</t>
  </si>
  <si>
    <t>Земельный налог</t>
  </si>
  <si>
    <t>000 1 06 06 000 000000 110</t>
  </si>
  <si>
    <t>Государственнавя пошлина</t>
  </si>
  <si>
    <t>000 108 00000 00 0000 000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</si>
  <si>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</si>
  <si>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</si>
  <si>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</si>
  <si>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</si>
  <si>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</si>
  <si>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</si>
  <si>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000 111 00000 00 0000 000</t>
  </si>
  <si>
    <t>Проценты, полученные от предоставления бюджетных кредитов внутри страны</t>
  </si>
  <si>
    <t>000 1 11 03 000 00 0000 120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</si>
  <si>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</si>
  <si>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</si>
  <si>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Плата за публичный сервитут, предусмотренная решением уполномоченного органа обустановлении публичного сервитута в отношении земельных участков,находящихся в государственной или муниципальной собственности</t>
  </si>
  <si>
    <t>000 1 11 05 400 00 0000 120</t>
  </si>
  <si>
    <t>Платежи от государственных и муниципальных унитарных предприятий</t>
  </si>
  <si>
    <t>000 1 11 07000 00 0000 120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</si>
  <si>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</si>
  <si>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</si>
  <si>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</si>
  <si>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</si>
  <si>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</si>
  <si>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</si>
  <si>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Доходы от оказания платных услуг (работ) и компенсации затрат государства</t>
  </si>
  <si>
    <t>000 113 00000 00 0000 000</t>
  </si>
  <si>
    <t xml:space="preserve">Доходы от оказания платных услуг (работ) </t>
  </si>
  <si>
    <t>000 1 13 01000 00 0000 130</t>
  </si>
  <si>
    <t>Доходы от компенсации затрат государства</t>
  </si>
  <si>
    <t>000 1 13 02000 00 0000 130</t>
  </si>
  <si>
    <t>Доходы от продажи материальных и нематериальных активов</t>
  </si>
  <si>
    <t>000 114 00000 00 0000 000</t>
  </si>
  <si>
    <t xml:space="preserve">Доходы от продажи квартир </t>
  </si>
  <si>
    <t>000 1 14 01000 00 0000 410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</si>
  <si>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</si>
  <si>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</si>
  <si>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</si>
  <si>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>000 1 14 06 300 00 0000 430</t>
  </si>
  <si>
    <t>Доходы от приватизации имущества, находящегося в государственной и муниципальной собственности</t>
  </si>
  <si>
    <t>000 1 14 13 000 00 0000 000</t>
  </si>
  <si>
    <t>Штрафы, санкции, возмещение ущерба</t>
  </si>
  <si>
    <t>000 116 00000 00 0000 000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</si>
  <si>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</si>
  <si>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</si>
  <si>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</si>
  <si>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</si>
  <si>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</si>
  <si>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</si>
  <si>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Субсидии бюджетам бюджетной системы Российской Федерации (межбюджетные субсидии)</t>
  </si>
  <si>
    <t>000 2 02 20000 00 0000 151</t>
  </si>
  <si>
    <t>Субвенции бюджетам бюджетной системы Российской Федерации</t>
  </si>
  <si>
    <t>000 2 02 30000 00 0000 151</t>
  </si>
  <si>
    <t>Иные межбюджетные трансферты</t>
  </si>
  <si>
    <t>000 2 02 40000 00 0000 151</t>
  </si>
  <si>
    <t>БЕЗВОЗМЕЗДНЫЕ ПОСТУПЛЕНИЯ ОТ ГОСУДАРСТВЕННЫХ (МУНИЦИПАЛЬНЫХ) ОРГАНИЗАЦИЙ</t>
  </si>
  <si>
    <t>000 2 03 00 000 00 0000 000</t>
  </si>
  <si>
    <t>Безвозмездные поступления от государственных (муниципальных) организаций в бюджеты муниципальных районов</t>
  </si>
  <si>
    <t>000 2 03 05 000 05 0000 150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</si>
  <si>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</si>
  <si>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</si>
  <si>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</si>
  <si>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000 2 07 05030 05 0000 150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</si>
  <si>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</si>
  <si>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</si>
  <si>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</si>
  <si>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</si>
  <si>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>об исполнении бюджета Белоярского района  по доходам в разрезе видов доходов в сравнении с запланированными значениями на 1 квартал 2023 года</t>
  </si>
  <si>
    <t>Исполнение за 1 квартал 2022 года</t>
  </si>
  <si>
    <t>Уточненный план на 2023 год</t>
  </si>
  <si>
    <t>План на 1 квартал 2023 года</t>
  </si>
  <si>
    <t>Исполнение за 1 квартал 2023 года</t>
  </si>
  <si>
    <t>Отклонение фактического исполнения за 1 квартал 2023 года от плана на 1 квартал 2023 года</t>
  </si>
  <si>
    <t>Процент исполнения 1 квартала 2023 года к годовому плану на 2023 год, в %</t>
  </si>
  <si>
    <t>Отклонение фактического исполнения за 1 квартал 2023 года от аналогичного периода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</si>
</sst>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0.00"/>
  </numFmts>
  <fonts count="17" x14ac:knownFonts="1">
    <font>
      <sz val="11"/>
      <color rgb="FF000000"/>
      <name val="Calibri"/>
      <charset val="204"/>
    </font>
    <font>
      <b/>
      <sz val="10"/>
      <name val="Arial"/>
      <charset val="204"/>
    </font>
    <font>
      <b/>
      <sz val="9"/>
      <name val="Arial"/>
      <charset val="204"/>
    </font>
    <font>
      <b/>
      <i/>
      <sz val="9"/>
      <name val="Arial"/>
      <charset val="204"/>
    </font>
    <font>
      <i/>
      <sz val="11"/>
      <color rgb="FF000000"/>
      <name val="Calibri"/>
      <charset val="204"/>
    </font>
    <font>
      <b/>
      <sz val="11"/>
      <color rgb="FF000000"/>
      <name val="Calibri"/>
      <charset val="204"/>
    </font>
    <font>
      <sz val="9"/>
      <name val="Arial"/>
      <charset val="204"/>
    </font>
    <font>
      <b/>
      <sz val="12"/>
      <color rgb="FF000000"/>
      <name val="Times New Roman"/>
      <charset val="204"/>
    </font>
    <font>
      <b/>
      <i/>
      <sz val="12"/>
      <color rgb="FF000000"/>
      <name val="Times New Roman"/>
      <charset val="204"/>
    </font>
    <font>
      <i/>
      <sz val="12"/>
      <color rgb="FF000000"/>
      <name val="Times New Roman"/>
      <charset val="204"/>
    </font>
    <font>
      <i/>
      <sz val="12"/>
      <name val="Times New Roman"/>
      <charset val="204"/>
    </font>
    <font>
      <sz val="12"/>
      <color rgb="FF000000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1"/>
      <name val="Times New Roman"/>
      <charset val="204"/>
    </font>
    <font>
      <i/>
      <sz val="9"/>
      <name val="Arial"/>
      <charset val="204"/>
    </font>
    <font>
      <sz val="11"/>
      <color rgb="FF000000"/>
      <name val="Calibri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rgb="FFFFFF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3"/>
      </patternFill>
    </fill>
    <fill>
      <patternFill patternType="solid">
        <fgColor theme="0"/>
        <bgColor rgb="FFFFFF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6" fillId="0" borderId="0"/>
  </cellStyleXfs>
  <cellXfs count="62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3" fillId="0" borderId="0" xfId="0" applyFont="1"/>
    <xf numFmtId="0" fontId="4" fillId="0" borderId="0" xfId="0" applyFont="1"/>
    <xf numFmtId="0" fontId="0" fillId="0" borderId="0" xfId="0" applyFont="1"/>
    <xf numFmtId="0" fontId="5" fillId="0" borderId="0" xfId="0" applyFont="1"/>
    <xf numFmtId="0" fontId="6" fillId="0" borderId="0" xfId="0" applyFont="1" applyBorder="1"/>
    <xf numFmtId="0" fontId="6" fillId="0" borderId="2" xfId="0" applyFont="1" applyBorder="1"/>
    <xf numFmtId="0" fontId="7" fillId="0" borderId="2" xfId="0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left" vertical="top" wrapText="1" readingOrder="1"/>
    </xf>
    <xf numFmtId="0" fontId="7" fillId="2" borderId="2" xfId="1" applyFont="1" applyFill="1" applyBorder="1" applyAlignment="1">
      <alignment horizontal="center" vertical="center" wrapText="1" readingOrder="1"/>
    </xf>
    <xf numFmtId="0" fontId="8" fillId="2" borderId="2" xfId="1" applyFont="1" applyFill="1" applyBorder="1" applyAlignment="1">
      <alignment horizontal="left" vertical="top" wrapText="1" readingOrder="1"/>
    </xf>
    <xf numFmtId="0" fontId="8" fillId="2" borderId="2" xfId="1" applyFont="1" applyFill="1" applyBorder="1" applyAlignment="1">
      <alignment horizontal="center" vertical="center" wrapText="1" readingOrder="1"/>
    </xf>
    <xf numFmtId="0" fontId="7" fillId="0" borderId="2" xfId="1" applyFont="1" applyBorder="1" applyAlignment="1">
      <alignment horizontal="left" vertical="top" wrapText="1" readingOrder="1"/>
    </xf>
    <xf numFmtId="0" fontId="7" fillId="0" borderId="2" xfId="1" applyFont="1" applyBorder="1" applyAlignment="1">
      <alignment horizontal="center" vertical="center" wrapText="1" readingOrder="1"/>
    </xf>
    <xf numFmtId="0" fontId="9" fillId="0" borderId="2" xfId="1" applyFont="1" applyBorder="1" applyAlignment="1">
      <alignment horizontal="left" vertical="top" wrapText="1" readingOrder="1"/>
    </xf>
    <xf numFmtId="0" fontId="9" fillId="0" borderId="2" xfId="1" applyFont="1" applyBorder="1" applyAlignment="1">
      <alignment horizontal="center" vertical="center" wrapText="1" readingOrder="1"/>
    </xf>
    <xf numFmtId="0" fontId="8" fillId="3" borderId="2" xfId="1" applyFont="1" applyFill="1" applyBorder="1" applyAlignment="1">
      <alignment horizontal="left" vertical="top" wrapText="1" readingOrder="1"/>
    </xf>
    <xf numFmtId="0" fontId="8" fillId="3" borderId="2" xfId="1" applyFont="1" applyFill="1" applyBorder="1" applyAlignment="1">
      <alignment horizontal="center" vertical="center" wrapText="1" readingOrder="1"/>
    </xf>
    <xf numFmtId="0" fontId="7" fillId="4" borderId="2" xfId="1" applyFont="1" applyFill="1" applyBorder="1" applyAlignment="1">
      <alignment horizontal="left" vertical="top" wrapText="1" readingOrder="1"/>
    </xf>
    <xf numFmtId="0" fontId="10" fillId="5" borderId="2" xfId="0" applyFont="1" applyFill="1" applyBorder="1" applyAlignment="1" applyProtection="1">
      <alignment horizontal="left" vertical="top" wrapText="1"/>
      <protection locked="0"/>
    </xf>
    <xf numFmtId="49" fontId="10" fillId="5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>
      <alignment horizontal="center" vertical="center"/>
    </xf>
    <xf numFmtId="0" fontId="7" fillId="4" borderId="2" xfId="1" applyFont="1" applyFill="1" applyBorder="1" applyAlignment="1">
      <alignment horizontal="center" vertical="center" wrapText="1" readingOrder="1"/>
    </xf>
    <xf numFmtId="0" fontId="11" fillId="0" borderId="2" xfId="1" applyFont="1" applyBorder="1" applyAlignment="1">
      <alignment horizontal="left" vertical="top" wrapText="1" readingOrder="1"/>
    </xf>
    <xf numFmtId="0" fontId="11" fillId="0" borderId="2" xfId="1" applyFont="1" applyBorder="1" applyAlignment="1">
      <alignment horizontal="center" vertical="center" wrapText="1" readingOrder="1"/>
    </xf>
    <xf numFmtId="0" fontId="12" fillId="3" borderId="2" xfId="0" applyFont="1" applyFill="1" applyBorder="1" applyAlignment="1" applyProtection="1">
      <alignment horizontal="left" vertical="top" wrapText="1"/>
      <protection locked="0"/>
    </xf>
    <xf numFmtId="49" fontId="12" fillId="3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164" fontId="6" fillId="0" borderId="0" xfId="0" applyNumberFormat="1" applyFont="1" applyBorder="1"/>
    <xf numFmtId="0" fontId="15" fillId="0" borderId="0" xfId="0" applyFont="1" applyBorder="1"/>
    <xf numFmtId="4" fontId="7" fillId="2" borderId="2" xfId="1" applyNumberFormat="1" applyFont="1" applyFill="1" applyBorder="1" applyAlignment="1">
      <alignment horizontal="center" vertical="center" wrapText="1" readingOrder="1"/>
    </xf>
    <xf numFmtId="4" fontId="12" fillId="2" borderId="2" xfId="0" applyNumberFormat="1" applyFont="1" applyFill="1" applyBorder="1" applyAlignment="1">
      <alignment horizontal="center" vertical="center" readingOrder="1"/>
    </xf>
    <xf numFmtId="4" fontId="8" fillId="2" borderId="2" xfId="1" applyNumberFormat="1" applyFont="1" applyFill="1" applyBorder="1" applyAlignment="1">
      <alignment horizontal="center" vertical="center" wrapText="1" readingOrder="1"/>
    </xf>
    <xf numFmtId="4" fontId="7" fillId="0" borderId="2" xfId="1" applyNumberFormat="1" applyFont="1" applyBorder="1" applyAlignment="1">
      <alignment horizontal="center" vertical="center" wrapText="1" readingOrder="1"/>
    </xf>
    <xf numFmtId="4" fontId="7" fillId="4" borderId="2" xfId="1" applyNumberFormat="1" applyFont="1" applyFill="1" applyBorder="1" applyAlignment="1">
      <alignment horizontal="center" vertical="center" wrapText="1" readingOrder="1"/>
    </xf>
    <xf numFmtId="4" fontId="7" fillId="6" borderId="2" xfId="1" applyNumberFormat="1" applyFont="1" applyFill="1" applyBorder="1" applyAlignment="1">
      <alignment horizontal="center" vertical="center" wrapText="1" readingOrder="1"/>
    </xf>
    <xf numFmtId="4" fontId="12" fillId="6" borderId="2" xfId="0" applyNumberFormat="1" applyFont="1" applyFill="1" applyBorder="1" applyAlignment="1">
      <alignment horizontal="center" vertical="center" readingOrder="1"/>
    </xf>
    <xf numFmtId="4" fontId="9" fillId="0" borderId="2" xfId="1" applyNumberFormat="1" applyFont="1" applyBorder="1" applyAlignment="1">
      <alignment horizontal="center" vertical="center" wrapText="1" readingOrder="1"/>
    </xf>
    <xf numFmtId="4" fontId="9" fillId="4" borderId="2" xfId="1" applyNumberFormat="1" applyFont="1" applyFill="1" applyBorder="1" applyAlignment="1">
      <alignment horizontal="center" vertical="center" wrapText="1" readingOrder="1"/>
    </xf>
    <xf numFmtId="4" fontId="11" fillId="6" borderId="2" xfId="1" applyNumberFormat="1" applyFont="1" applyFill="1" applyBorder="1" applyAlignment="1">
      <alignment horizontal="center" vertical="center" wrapText="1" readingOrder="1"/>
    </xf>
    <xf numFmtId="4" fontId="13" fillId="6" borderId="2" xfId="0" applyNumberFormat="1" applyFont="1" applyFill="1" applyBorder="1" applyAlignment="1">
      <alignment horizontal="center" vertical="center" readingOrder="1"/>
    </xf>
    <xf numFmtId="4" fontId="8" fillId="3" borderId="2" xfId="1" applyNumberFormat="1" applyFont="1" applyFill="1" applyBorder="1" applyAlignment="1">
      <alignment horizontal="center" vertical="center" wrapText="1" readingOrder="1"/>
    </xf>
    <xf numFmtId="4" fontId="10" fillId="5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4" fontId="11" fillId="0" borderId="2" xfId="1" applyNumberFormat="1" applyFont="1" applyBorder="1" applyAlignment="1">
      <alignment horizontal="center" vertical="center" wrapText="1" readingOrder="1"/>
    </xf>
    <xf numFmtId="4" fontId="11" fillId="4" borderId="2" xfId="1" applyNumberFormat="1" applyFont="1" applyFill="1" applyBorder="1" applyAlignment="1">
      <alignment horizontal="center" vertical="center" wrapText="1" readingOrder="1"/>
    </xf>
    <xf numFmtId="4" fontId="12" fillId="3" borderId="2" xfId="0" applyNumberFormat="1" applyFont="1" applyFill="1" applyBorder="1" applyAlignment="1">
      <alignment horizontal="center" vertical="center"/>
    </xf>
    <xf numFmtId="4" fontId="13" fillId="0" borderId="2" xfId="0" applyNumberFormat="1" applyFont="1" applyBorder="1" applyAlignment="1">
      <alignment horizontal="center" vertical="center"/>
    </xf>
    <xf numFmtId="0" fontId="7" fillId="0" borderId="0" xfId="1" applyFont="1" applyAlignment="1">
      <alignment horizontal="center" vertical="center" wrapText="1" shrinkToFit="1" readingOrder="1"/>
    </xf>
    <xf numFmtId="0" fontId="7" fillId="0" borderId="0" xfId="1" applyFont="1" applyAlignment="1">
      <alignment horizontal="center" vertical="center" wrapText="1" readingOrder="1"/>
    </xf>
    <xf numFmtId="0" fontId="14" fillId="0" borderId="0" xfId="0" applyFont="1" applyBorder="1" applyAlignment="1">
      <alignment horizontal="right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 readingOrder="1"/>
    </xf>
    <xf numFmtId="0" fontId="7" fillId="0" borderId="3" xfId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60"/>
  <sheetViews>
    <sheetView showGridLines="0" tabSelected="1" view="pageBreakPreview" zoomScale="86" zoomScaleNormal="77" workbookViewId="0">
      <selection activeCell="Y8" sqref="Y8"/>
    </sheetView>
  </sheetViews>
  <sheetFormatPr defaultColWidth="9.140625" defaultRowHeight="15" x14ac:dyDescent="0.25"/>
  <cols>
    <col min="1" max="1" width="38" style="7" customWidth="1"/>
    <col min="2" max="2" width="29.28515625" style="7" customWidth="1"/>
    <col min="3" max="3" width="20.28515625" style="7" customWidth="1"/>
    <col min="4" max="4" width="17.7109375" style="7" customWidth="1"/>
    <col min="5" max="5" width="14.42578125" style="7" hidden="1" customWidth="1"/>
    <col min="6" max="6" width="14.5703125" style="7" hidden="1" customWidth="1"/>
    <col min="7" max="7" width="15" style="7" hidden="1" customWidth="1"/>
    <col min="8" max="8" width="16.7109375" style="7" hidden="1" customWidth="1"/>
    <col min="9" max="9" width="4" style="7" hidden="1" customWidth="1"/>
    <col min="10" max="10" width="18.42578125" style="7" hidden="1" customWidth="1"/>
    <col min="11" max="11" width="16.5703125" style="7" hidden="1" customWidth="1"/>
    <col min="12" max="12" width="14.42578125" style="7" hidden="1" customWidth="1"/>
    <col min="13" max="13" width="14.140625" style="7" hidden="1" customWidth="1"/>
    <col min="14" max="14" width="13.5703125" style="7" hidden="1" customWidth="1"/>
    <col min="15" max="15" width="16" style="7" hidden="1" customWidth="1"/>
    <col min="16" max="16" width="15.85546875" style="7" hidden="1" customWidth="1"/>
    <col min="17" max="17" width="12.7109375" style="7" hidden="1" customWidth="1"/>
    <col min="18" max="18" width="12.42578125" style="7" hidden="1" customWidth="1"/>
    <col min="19" max="20" width="18.140625" style="7" customWidth="1"/>
    <col min="21" max="21" width="20" style="7" customWidth="1"/>
    <col min="22" max="22" width="10.28515625" style="7" customWidth="1"/>
    <col min="23" max="23" width="14.42578125" style="7" customWidth="1"/>
    <col min="24" max="24" width="19.140625" style="7" customWidth="1"/>
    <col min="25" max="25" width="14.5703125" style="7" customWidth="1"/>
    <col min="26" max="64" width="9.140625" style="7" customWidth="1"/>
  </cols>
  <sheetData>
    <row r="1" spans="1:64" ht="17.45" customHeight="1" x14ac:dyDescent="0.2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</row>
    <row r="2" spans="1:64" ht="14.1" customHeight="1" x14ac:dyDescent="0.25">
      <c r="A2" s="51" t="s">
        <v>115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</row>
    <row r="3" spans="1:64" ht="18" customHeight="1" x14ac:dyDescent="0.25">
      <c r="A3" s="52" t="s">
        <v>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</row>
    <row r="4" spans="1:64" ht="13.5" customHeight="1" x14ac:dyDescent="0.25">
      <c r="U4" s="53"/>
      <c r="V4" s="53"/>
    </row>
    <row r="5" spans="1:64" ht="69" customHeight="1" x14ac:dyDescent="0.25">
      <c r="A5" s="56" t="s">
        <v>2</v>
      </c>
      <c r="B5" s="56" t="s">
        <v>3</v>
      </c>
      <c r="C5" s="56" t="s">
        <v>116</v>
      </c>
      <c r="D5" s="58" t="s">
        <v>117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58" t="s">
        <v>118</v>
      </c>
      <c r="T5" s="56" t="s">
        <v>119</v>
      </c>
      <c r="U5" s="54" t="s">
        <v>120</v>
      </c>
      <c r="V5" s="55"/>
      <c r="W5" s="60" t="s">
        <v>121</v>
      </c>
      <c r="X5" s="54" t="s">
        <v>122</v>
      </c>
      <c r="Y5" s="55"/>
    </row>
    <row r="6" spans="1:64" ht="84" customHeight="1" x14ac:dyDescent="0.25">
      <c r="A6" s="57"/>
      <c r="B6" s="57"/>
      <c r="C6" s="57"/>
      <c r="D6" s="59"/>
      <c r="E6" s="9" t="s">
        <v>4</v>
      </c>
      <c r="F6" s="9" t="s">
        <v>5</v>
      </c>
      <c r="G6" s="9" t="s">
        <v>6</v>
      </c>
      <c r="H6" s="9" t="s">
        <v>7</v>
      </c>
      <c r="I6" s="15" t="s">
        <v>8</v>
      </c>
      <c r="J6" s="15" t="s">
        <v>3</v>
      </c>
      <c r="K6" s="15" t="s">
        <v>9</v>
      </c>
      <c r="L6" s="15" t="s">
        <v>10</v>
      </c>
      <c r="M6" s="15" t="s">
        <v>11</v>
      </c>
      <c r="N6" s="15" t="s">
        <v>12</v>
      </c>
      <c r="O6" s="15" t="s">
        <v>13</v>
      </c>
      <c r="P6" s="15" t="s">
        <v>14</v>
      </c>
      <c r="Q6" s="15" t="s">
        <v>15</v>
      </c>
      <c r="R6" s="15" t="s">
        <v>16</v>
      </c>
      <c r="S6" s="59"/>
      <c r="T6" s="57"/>
      <c r="U6" s="15" t="s">
        <v>17</v>
      </c>
      <c r="V6" s="9" t="s">
        <v>18</v>
      </c>
      <c r="W6" s="61"/>
      <c r="X6" s="15" t="s">
        <v>17</v>
      </c>
      <c r="Y6" s="9" t="s">
        <v>18</v>
      </c>
    </row>
    <row r="7" spans="1:64" s="1" customFormat="1" ht="20.25" customHeight="1" x14ac:dyDescent="0.2">
      <c r="A7" s="10" t="s">
        <v>19</v>
      </c>
      <c r="B7" s="11" t="s">
        <v>20</v>
      </c>
      <c r="C7" s="33">
        <f>C8+C44</f>
        <v>749932556.80999994</v>
      </c>
      <c r="D7" s="33">
        <f t="shared" ref="D7:T7" si="0">D8+D44</f>
        <v>4514090600</v>
      </c>
      <c r="E7" s="33" t="e">
        <f t="shared" si="0"/>
        <v>#REF!</v>
      </c>
      <c r="F7" s="33" t="e">
        <f t="shared" si="0"/>
        <v>#REF!</v>
      </c>
      <c r="G7" s="33" t="e">
        <f t="shared" si="0"/>
        <v>#REF!</v>
      </c>
      <c r="H7" s="33" t="e">
        <f t="shared" si="0"/>
        <v>#REF!</v>
      </c>
      <c r="I7" s="33" t="e">
        <f t="shared" si="0"/>
        <v>#REF!</v>
      </c>
      <c r="J7" s="33" t="e">
        <f t="shared" si="0"/>
        <v>#REF!</v>
      </c>
      <c r="K7" s="33" t="e">
        <f t="shared" si="0"/>
        <v>#REF!</v>
      </c>
      <c r="L7" s="33" t="e">
        <f t="shared" si="0"/>
        <v>#REF!</v>
      </c>
      <c r="M7" s="33" t="e">
        <f t="shared" si="0"/>
        <v>#REF!</v>
      </c>
      <c r="N7" s="33" t="e">
        <f t="shared" si="0"/>
        <v>#REF!</v>
      </c>
      <c r="O7" s="33" t="e">
        <f t="shared" si="0"/>
        <v>#REF!</v>
      </c>
      <c r="P7" s="33" t="e">
        <f t="shared" si="0"/>
        <v>#REF!</v>
      </c>
      <c r="Q7" s="33" t="e">
        <f t="shared" si="0"/>
        <v>#REF!</v>
      </c>
      <c r="R7" s="33" t="e">
        <f t="shared" si="0"/>
        <v>#REF!</v>
      </c>
      <c r="S7" s="33">
        <f t="shared" si="0"/>
        <v>1067644558.99</v>
      </c>
      <c r="T7" s="33">
        <f t="shared" si="0"/>
        <v>701822504.68000007</v>
      </c>
      <c r="U7" s="33">
        <f>T7-S7</f>
        <v>-365822054.30999994</v>
      </c>
      <c r="V7" s="34">
        <f>(T7/S7)*100</f>
        <v>65.735595125771979</v>
      </c>
      <c r="W7" s="34">
        <f>(T7/D7)*100</f>
        <v>15.547373034116774</v>
      </c>
      <c r="X7" s="33">
        <f>T7-C7</f>
        <v>-48110052.129999876</v>
      </c>
      <c r="Y7" s="34">
        <f>(T7/C7)*100</f>
        <v>93.584749496055167</v>
      </c>
    </row>
    <row r="8" spans="1:64" s="2" customFormat="1" ht="36" customHeight="1" x14ac:dyDescent="0.2">
      <c r="A8" s="10" t="s">
        <v>21</v>
      </c>
      <c r="B8" s="11" t="s">
        <v>22</v>
      </c>
      <c r="C8" s="33">
        <f>C9+C26</f>
        <v>190885486.03999996</v>
      </c>
      <c r="D8" s="33">
        <f t="shared" ref="D8:T8" si="1">D9+D26</f>
        <v>872940600</v>
      </c>
      <c r="E8" s="33" t="e">
        <f t="shared" si="1"/>
        <v>#REF!</v>
      </c>
      <c r="F8" s="33" t="e">
        <f t="shared" si="1"/>
        <v>#REF!</v>
      </c>
      <c r="G8" s="33" t="e">
        <f t="shared" si="1"/>
        <v>#REF!</v>
      </c>
      <c r="H8" s="33" t="e">
        <f t="shared" si="1"/>
        <v>#REF!</v>
      </c>
      <c r="I8" s="33" t="e">
        <f t="shared" si="1"/>
        <v>#REF!</v>
      </c>
      <c r="J8" s="33" t="e">
        <f t="shared" si="1"/>
        <v>#REF!</v>
      </c>
      <c r="K8" s="33" t="e">
        <f t="shared" si="1"/>
        <v>#REF!</v>
      </c>
      <c r="L8" s="33" t="e">
        <f t="shared" si="1"/>
        <v>#REF!</v>
      </c>
      <c r="M8" s="33" t="e">
        <f t="shared" si="1"/>
        <v>#REF!</v>
      </c>
      <c r="N8" s="33" t="e">
        <f t="shared" si="1"/>
        <v>#REF!</v>
      </c>
      <c r="O8" s="33" t="e">
        <f t="shared" si="1"/>
        <v>#REF!</v>
      </c>
      <c r="P8" s="33" t="e">
        <f t="shared" si="1"/>
        <v>#REF!</v>
      </c>
      <c r="Q8" s="33" t="e">
        <f t="shared" si="1"/>
        <v>#REF!</v>
      </c>
      <c r="R8" s="33" t="e">
        <f t="shared" si="1"/>
        <v>#REF!</v>
      </c>
      <c r="S8" s="33">
        <f t="shared" si="1"/>
        <v>205287814.99000001</v>
      </c>
      <c r="T8" s="33">
        <f t="shared" si="1"/>
        <v>217784151.27000004</v>
      </c>
      <c r="U8" s="33">
        <f t="shared" ref="U8:U55" si="2">T8-S8</f>
        <v>12496336.280000031</v>
      </c>
      <c r="V8" s="34">
        <f t="shared" ref="V8:V55" si="3">(T8/S8)*100</f>
        <v>106.08722747651085</v>
      </c>
      <c r="W8" s="34">
        <f t="shared" ref="W8:W55" si="4">(T8/D8)*100</f>
        <v>24.948335690882065</v>
      </c>
      <c r="X8" s="33">
        <f t="shared" ref="X8:X55" si="5">T8-C8</f>
        <v>26898665.230000079</v>
      </c>
      <c r="Y8" s="34">
        <f t="shared" ref="Y8:Y55" si="6">(T8/C8)*100</f>
        <v>114.09151936484237</v>
      </c>
    </row>
    <row r="9" spans="1:64" s="3" customFormat="1" ht="15" customHeight="1" x14ac:dyDescent="0.2">
      <c r="A9" s="12" t="s">
        <v>23</v>
      </c>
      <c r="B9" s="13"/>
      <c r="C9" s="35">
        <f>C10+C12+C14+C19+C23</f>
        <v>166728002.40999997</v>
      </c>
      <c r="D9" s="35">
        <f t="shared" ref="D9:T9" si="7">D10+D12+D14+D19+D23</f>
        <v>739390700</v>
      </c>
      <c r="E9" s="35">
        <f t="shared" si="7"/>
        <v>0</v>
      </c>
      <c r="F9" s="35">
        <f t="shared" si="7"/>
        <v>0</v>
      </c>
      <c r="G9" s="35">
        <f t="shared" si="7"/>
        <v>0</v>
      </c>
      <c r="H9" s="35">
        <f t="shared" si="7"/>
        <v>0</v>
      </c>
      <c r="I9" s="35">
        <f t="shared" si="7"/>
        <v>0</v>
      </c>
      <c r="J9" s="35">
        <f t="shared" si="7"/>
        <v>0</v>
      </c>
      <c r="K9" s="35">
        <f t="shared" si="7"/>
        <v>0</v>
      </c>
      <c r="L9" s="35">
        <f t="shared" si="7"/>
        <v>0</v>
      </c>
      <c r="M9" s="35">
        <f t="shared" si="7"/>
        <v>0</v>
      </c>
      <c r="N9" s="35">
        <f t="shared" si="7"/>
        <v>0</v>
      </c>
      <c r="O9" s="35">
        <f t="shared" si="7"/>
        <v>0</v>
      </c>
      <c r="P9" s="35">
        <f t="shared" si="7"/>
        <v>0</v>
      </c>
      <c r="Q9" s="35">
        <f t="shared" si="7"/>
        <v>0</v>
      </c>
      <c r="R9" s="35">
        <f t="shared" si="7"/>
        <v>0</v>
      </c>
      <c r="S9" s="35">
        <f t="shared" si="7"/>
        <v>171515819</v>
      </c>
      <c r="T9" s="35">
        <f t="shared" si="7"/>
        <v>162756301.82000002</v>
      </c>
      <c r="U9" s="33">
        <f t="shared" si="2"/>
        <v>-8759517.1799999774</v>
      </c>
      <c r="V9" s="34">
        <f t="shared" si="3"/>
        <v>94.892880883482832</v>
      </c>
      <c r="W9" s="34">
        <f t="shared" si="4"/>
        <v>22.012219225911284</v>
      </c>
      <c r="X9" s="33">
        <f t="shared" si="5"/>
        <v>-3971700.589999944</v>
      </c>
      <c r="Y9" s="34">
        <f t="shared" si="6"/>
        <v>97.617856309323997</v>
      </c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</row>
    <row r="10" spans="1:64" ht="25.5" customHeight="1" x14ac:dyDescent="0.25">
      <c r="A10" s="14" t="s">
        <v>24</v>
      </c>
      <c r="B10" s="15" t="s">
        <v>25</v>
      </c>
      <c r="C10" s="36">
        <f>C11</f>
        <v>149641048.25999999</v>
      </c>
      <c r="D10" s="36">
        <f t="shared" ref="D10:T10" si="8">D11</f>
        <v>652392100</v>
      </c>
      <c r="E10" s="36">
        <f t="shared" si="8"/>
        <v>0</v>
      </c>
      <c r="F10" s="36">
        <f t="shared" si="8"/>
        <v>0</v>
      </c>
      <c r="G10" s="36">
        <f t="shared" si="8"/>
        <v>0</v>
      </c>
      <c r="H10" s="36">
        <f t="shared" si="8"/>
        <v>0</v>
      </c>
      <c r="I10" s="36">
        <f t="shared" si="8"/>
        <v>0</v>
      </c>
      <c r="J10" s="36">
        <f t="shared" si="8"/>
        <v>0</v>
      </c>
      <c r="K10" s="36">
        <f t="shared" si="8"/>
        <v>0</v>
      </c>
      <c r="L10" s="36">
        <f t="shared" si="8"/>
        <v>0</v>
      </c>
      <c r="M10" s="36">
        <f t="shared" si="8"/>
        <v>0</v>
      </c>
      <c r="N10" s="36">
        <f t="shared" si="8"/>
        <v>0</v>
      </c>
      <c r="O10" s="36">
        <f t="shared" si="8"/>
        <v>0</v>
      </c>
      <c r="P10" s="36">
        <f t="shared" si="8"/>
        <v>0</v>
      </c>
      <c r="Q10" s="36">
        <f t="shared" si="8"/>
        <v>0</v>
      </c>
      <c r="R10" s="36">
        <f t="shared" si="8"/>
        <v>0</v>
      </c>
      <c r="S10" s="36">
        <f t="shared" si="8"/>
        <v>157346806</v>
      </c>
      <c r="T10" s="36">
        <f t="shared" si="8"/>
        <v>150798566.81</v>
      </c>
      <c r="U10" s="38">
        <f t="shared" si="2"/>
        <v>-6548239.1899999976</v>
      </c>
      <c r="V10" s="39">
        <f t="shared" si="3"/>
        <v>95.838339934272327</v>
      </c>
      <c r="W10" s="39">
        <f t="shared" si="4"/>
        <v>23.11471380631372</v>
      </c>
      <c r="X10" s="38">
        <f t="shared" si="5"/>
        <v>1157518.5500000119</v>
      </c>
      <c r="Y10" s="39">
        <f t="shared" si="6"/>
        <v>100.77353009983521</v>
      </c>
    </row>
    <row r="11" spans="1:64" s="4" customFormat="1" ht="25.5" customHeight="1" x14ac:dyDescent="0.25">
      <c r="A11" s="16" t="s">
        <v>26</v>
      </c>
      <c r="B11" s="17" t="s">
        <v>27</v>
      </c>
      <c r="C11" s="40">
        <v>149641048.25999999</v>
      </c>
      <c r="D11" s="40">
        <v>652392100</v>
      </c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1">
        <v>157346806</v>
      </c>
      <c r="T11" s="40">
        <v>150798566.81</v>
      </c>
      <c r="U11" s="42">
        <f t="shared" si="2"/>
        <v>-6548239.1899999976</v>
      </c>
      <c r="V11" s="43">
        <f t="shared" si="3"/>
        <v>95.838339934272327</v>
      </c>
      <c r="W11" s="43">
        <f t="shared" si="4"/>
        <v>23.11471380631372</v>
      </c>
      <c r="X11" s="42">
        <f t="shared" si="5"/>
        <v>1157518.5500000119</v>
      </c>
      <c r="Y11" s="43">
        <f t="shared" si="6"/>
        <v>100.77353009983521</v>
      </c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</row>
    <row r="12" spans="1:64" s="5" customFormat="1" ht="63" customHeight="1" x14ac:dyDescent="0.25">
      <c r="A12" s="14" t="s">
        <v>28</v>
      </c>
      <c r="B12" s="15" t="s">
        <v>29</v>
      </c>
      <c r="C12" s="36">
        <f>C13</f>
        <v>2543280.54</v>
      </c>
      <c r="D12" s="36">
        <f t="shared" ref="D12:T12" si="9">D13</f>
        <v>9713600</v>
      </c>
      <c r="E12" s="36">
        <f t="shared" si="9"/>
        <v>0</v>
      </c>
      <c r="F12" s="36">
        <f t="shared" si="9"/>
        <v>0</v>
      </c>
      <c r="G12" s="36">
        <f t="shared" si="9"/>
        <v>0</v>
      </c>
      <c r="H12" s="36">
        <f t="shared" si="9"/>
        <v>0</v>
      </c>
      <c r="I12" s="36">
        <f t="shared" si="9"/>
        <v>0</v>
      </c>
      <c r="J12" s="36">
        <f t="shared" si="9"/>
        <v>0</v>
      </c>
      <c r="K12" s="36">
        <f t="shared" si="9"/>
        <v>0</v>
      </c>
      <c r="L12" s="36">
        <f t="shared" si="9"/>
        <v>0</v>
      </c>
      <c r="M12" s="36">
        <f t="shared" si="9"/>
        <v>0</v>
      </c>
      <c r="N12" s="36">
        <f t="shared" si="9"/>
        <v>0</v>
      </c>
      <c r="O12" s="36">
        <f t="shared" si="9"/>
        <v>0</v>
      </c>
      <c r="P12" s="36">
        <f t="shared" si="9"/>
        <v>0</v>
      </c>
      <c r="Q12" s="36">
        <f t="shared" si="9"/>
        <v>0</v>
      </c>
      <c r="R12" s="36">
        <f t="shared" si="9"/>
        <v>0</v>
      </c>
      <c r="S12" s="36">
        <f t="shared" si="9"/>
        <v>2428398</v>
      </c>
      <c r="T12" s="36">
        <f t="shared" si="9"/>
        <v>2784491.19</v>
      </c>
      <c r="U12" s="38">
        <f t="shared" si="2"/>
        <v>356093.18999999994</v>
      </c>
      <c r="V12" s="39">
        <f t="shared" si="3"/>
        <v>114.66370792596601</v>
      </c>
      <c r="W12" s="39">
        <f t="shared" si="4"/>
        <v>28.665903372591007</v>
      </c>
      <c r="X12" s="38">
        <f t="shared" si="5"/>
        <v>241210.64999999991</v>
      </c>
      <c r="Y12" s="39">
        <f t="shared" si="6"/>
        <v>109.48423291124621</v>
      </c>
    </row>
    <row r="13" spans="1:64" ht="49.5" customHeight="1" x14ac:dyDescent="0.25">
      <c r="A13" s="16" t="s">
        <v>30</v>
      </c>
      <c r="B13" s="17" t="s">
        <v>31</v>
      </c>
      <c r="C13" s="40">
        <v>2543280.54</v>
      </c>
      <c r="D13" s="40">
        <v>9713600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1">
        <v>2428398</v>
      </c>
      <c r="T13" s="40">
        <v>2784491.19</v>
      </c>
      <c r="U13" s="42">
        <f t="shared" si="2"/>
        <v>356093.18999999994</v>
      </c>
      <c r="V13" s="43">
        <f t="shared" si="3"/>
        <v>114.66370792596601</v>
      </c>
      <c r="W13" s="43">
        <f t="shared" si="4"/>
        <v>28.665903372591007</v>
      </c>
      <c r="X13" s="42">
        <f t="shared" si="5"/>
        <v>241210.64999999991</v>
      </c>
      <c r="Y13" s="43">
        <f t="shared" si="6"/>
        <v>109.48423291124621</v>
      </c>
      <c r="Z13" s="32"/>
      <c r="AA13" s="32"/>
    </row>
    <row r="14" spans="1:64" ht="20.25" customHeight="1" x14ac:dyDescent="0.25">
      <c r="A14" s="14" t="s">
        <v>32</v>
      </c>
      <c r="B14" s="15" t="s">
        <v>33</v>
      </c>
      <c r="C14" s="36">
        <f>C15+C16+C18+C17</f>
        <v>12312964.970000001</v>
      </c>
      <c r="D14" s="36">
        <f>D15+D16+D18</f>
        <v>67200000</v>
      </c>
      <c r="E14" s="36">
        <f t="shared" ref="E14:T14" si="10">E15+E16+E18</f>
        <v>0</v>
      </c>
      <c r="F14" s="36">
        <f t="shared" si="10"/>
        <v>0</v>
      </c>
      <c r="G14" s="36">
        <f t="shared" si="10"/>
        <v>0</v>
      </c>
      <c r="H14" s="36">
        <f t="shared" si="10"/>
        <v>0</v>
      </c>
      <c r="I14" s="36">
        <f t="shared" si="10"/>
        <v>0</v>
      </c>
      <c r="J14" s="36">
        <f t="shared" si="10"/>
        <v>0</v>
      </c>
      <c r="K14" s="36">
        <f t="shared" si="10"/>
        <v>0</v>
      </c>
      <c r="L14" s="36">
        <f t="shared" si="10"/>
        <v>0</v>
      </c>
      <c r="M14" s="36">
        <f t="shared" si="10"/>
        <v>0</v>
      </c>
      <c r="N14" s="36">
        <f t="shared" si="10"/>
        <v>0</v>
      </c>
      <c r="O14" s="36">
        <f t="shared" si="10"/>
        <v>0</v>
      </c>
      <c r="P14" s="36">
        <f t="shared" si="10"/>
        <v>0</v>
      </c>
      <c r="Q14" s="36">
        <f t="shared" si="10"/>
        <v>0</v>
      </c>
      <c r="R14" s="36">
        <f t="shared" si="10"/>
        <v>0</v>
      </c>
      <c r="S14" s="36">
        <f t="shared" si="10"/>
        <v>9847501</v>
      </c>
      <c r="T14" s="36">
        <f t="shared" si="10"/>
        <v>7347124.4699999997</v>
      </c>
      <c r="U14" s="38">
        <f t="shared" si="2"/>
        <v>-2500376.5300000003</v>
      </c>
      <c r="V14" s="39">
        <f t="shared" si="3"/>
        <v>74.609024868339688</v>
      </c>
      <c r="W14" s="39">
        <f t="shared" si="4"/>
        <v>10.9332209375</v>
      </c>
      <c r="X14" s="38">
        <f t="shared" si="5"/>
        <v>-4965840.5000000009</v>
      </c>
      <c r="Y14" s="39">
        <f t="shared" si="6"/>
        <v>59.66982353885475</v>
      </c>
    </row>
    <row r="15" spans="1:64" ht="48" customHeight="1" x14ac:dyDescent="0.25">
      <c r="A15" s="16" t="s">
        <v>34</v>
      </c>
      <c r="B15" s="17" t="s">
        <v>35</v>
      </c>
      <c r="C15" s="40">
        <v>10326955.08</v>
      </c>
      <c r="D15" s="40">
        <v>63000000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1">
        <v>8072391</v>
      </c>
      <c r="T15" s="40">
        <v>7589636.4900000002</v>
      </c>
      <c r="U15" s="42">
        <f t="shared" si="2"/>
        <v>-482754.50999999978</v>
      </c>
      <c r="V15" s="43">
        <f t="shared" si="3"/>
        <v>94.019683759124163</v>
      </c>
      <c r="W15" s="43">
        <f t="shared" si="4"/>
        <v>12.047042047619048</v>
      </c>
      <c r="X15" s="42">
        <f t="shared" si="5"/>
        <v>-2737318.59</v>
      </c>
      <c r="Y15" s="43">
        <f t="shared" si="6"/>
        <v>73.493458925745614</v>
      </c>
    </row>
    <row r="16" spans="1:64" ht="36" customHeight="1" x14ac:dyDescent="0.25">
      <c r="A16" s="16" t="s">
        <v>36</v>
      </c>
      <c r="B16" s="17" t="s">
        <v>37</v>
      </c>
      <c r="C16" s="40">
        <v>145818.17000000001</v>
      </c>
      <c r="D16" s="40">
        <v>0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1">
        <v>0</v>
      </c>
      <c r="T16" s="40">
        <v>-49269.36</v>
      </c>
      <c r="U16" s="42">
        <f t="shared" si="2"/>
        <v>-49269.36</v>
      </c>
      <c r="V16" s="43">
        <v>0</v>
      </c>
      <c r="W16" s="43">
        <v>0</v>
      </c>
      <c r="X16" s="42">
        <f t="shared" si="5"/>
        <v>-195087.53000000003</v>
      </c>
      <c r="Y16" s="43">
        <f t="shared" si="6"/>
        <v>-33.78821720228693</v>
      </c>
    </row>
    <row r="17" spans="1:25" ht="20.100000000000001" customHeight="1" x14ac:dyDescent="0.25">
      <c r="A17" s="16" t="s">
        <v>38</v>
      </c>
      <c r="B17" s="17" t="s">
        <v>39</v>
      </c>
      <c r="C17" s="40">
        <v>2596</v>
      </c>
      <c r="D17" s="40">
        <v>0</v>
      </c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1">
        <v>0</v>
      </c>
      <c r="T17" s="40">
        <v>0</v>
      </c>
      <c r="U17" s="42">
        <f t="shared" si="2"/>
        <v>0</v>
      </c>
      <c r="V17" s="43">
        <v>0</v>
      </c>
      <c r="W17" s="43">
        <v>0</v>
      </c>
      <c r="X17" s="42">
        <f t="shared" si="5"/>
        <v>-2596</v>
      </c>
      <c r="Y17" s="43">
        <f t="shared" si="6"/>
        <v>0</v>
      </c>
    </row>
    <row r="18" spans="1:25" ht="48" customHeight="1" x14ac:dyDescent="0.25">
      <c r="A18" s="16" t="s">
        <v>40</v>
      </c>
      <c r="B18" s="17" t="s">
        <v>41</v>
      </c>
      <c r="C18" s="40">
        <v>1837595.72</v>
      </c>
      <c r="D18" s="40">
        <v>4200000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1">
        <v>1775110</v>
      </c>
      <c r="T18" s="40">
        <v>-193242.66</v>
      </c>
      <c r="U18" s="42">
        <f t="shared" si="2"/>
        <v>-1968352.66</v>
      </c>
      <c r="V18" s="43">
        <f t="shared" si="3"/>
        <v>-10.886235782571221</v>
      </c>
      <c r="W18" s="43">
        <f t="shared" si="4"/>
        <v>-4.6010157142857144</v>
      </c>
      <c r="X18" s="42">
        <f t="shared" si="5"/>
        <v>-2030838.38</v>
      </c>
      <c r="Y18" s="43">
        <f t="shared" si="6"/>
        <v>-10.516059538928401</v>
      </c>
    </row>
    <row r="19" spans="1:25" ht="26.25" customHeight="1" x14ac:dyDescent="0.25">
      <c r="A19" s="14" t="s">
        <v>42</v>
      </c>
      <c r="B19" s="15" t="s">
        <v>43</v>
      </c>
      <c r="C19" s="36">
        <f>C20+C21+C22</f>
        <v>894925.85</v>
      </c>
      <c r="D19" s="36">
        <f t="shared" ref="D19:T19" si="11">D20+D21+D22</f>
        <v>6400000</v>
      </c>
      <c r="E19" s="36">
        <f t="shared" si="11"/>
        <v>0</v>
      </c>
      <c r="F19" s="36">
        <f t="shared" si="11"/>
        <v>0</v>
      </c>
      <c r="G19" s="36">
        <f t="shared" si="11"/>
        <v>0</v>
      </c>
      <c r="H19" s="36">
        <f t="shared" si="11"/>
        <v>0</v>
      </c>
      <c r="I19" s="36">
        <f t="shared" si="11"/>
        <v>0</v>
      </c>
      <c r="J19" s="36">
        <f t="shared" si="11"/>
        <v>0</v>
      </c>
      <c r="K19" s="36">
        <f t="shared" si="11"/>
        <v>0</v>
      </c>
      <c r="L19" s="36">
        <f t="shared" si="11"/>
        <v>0</v>
      </c>
      <c r="M19" s="36">
        <f t="shared" si="11"/>
        <v>0</v>
      </c>
      <c r="N19" s="36">
        <f t="shared" si="11"/>
        <v>0</v>
      </c>
      <c r="O19" s="36">
        <f t="shared" si="11"/>
        <v>0</v>
      </c>
      <c r="P19" s="36">
        <f t="shared" si="11"/>
        <v>0</v>
      </c>
      <c r="Q19" s="36">
        <f t="shared" si="11"/>
        <v>0</v>
      </c>
      <c r="R19" s="36">
        <f t="shared" si="11"/>
        <v>0</v>
      </c>
      <c r="S19" s="36">
        <f t="shared" si="11"/>
        <v>942156</v>
      </c>
      <c r="T19" s="36">
        <f t="shared" si="11"/>
        <v>863365.58</v>
      </c>
      <c r="U19" s="38">
        <f t="shared" si="2"/>
        <v>-78790.420000000042</v>
      </c>
      <c r="V19" s="39">
        <f t="shared" si="3"/>
        <v>91.637221436789659</v>
      </c>
      <c r="W19" s="39">
        <f t="shared" si="4"/>
        <v>13.490087187499999</v>
      </c>
      <c r="X19" s="38">
        <f t="shared" si="5"/>
        <v>-31560.270000000019</v>
      </c>
      <c r="Y19" s="39">
        <f t="shared" si="6"/>
        <v>96.473420675020165</v>
      </c>
    </row>
    <row r="20" spans="1:25" ht="18.75" customHeight="1" x14ac:dyDescent="0.25">
      <c r="A20" s="16" t="s">
        <v>44</v>
      </c>
      <c r="B20" s="17" t="s">
        <v>45</v>
      </c>
      <c r="C20" s="40">
        <v>0</v>
      </c>
      <c r="D20" s="40">
        <v>0</v>
      </c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1">
        <v>0</v>
      </c>
      <c r="T20" s="40">
        <v>-166</v>
      </c>
      <c r="U20" s="42">
        <f t="shared" si="2"/>
        <v>-166</v>
      </c>
      <c r="V20" s="43">
        <v>0</v>
      </c>
      <c r="W20" s="43">
        <v>0</v>
      </c>
      <c r="X20" s="42">
        <f t="shared" si="5"/>
        <v>-166</v>
      </c>
      <c r="Y20" s="43">
        <v>0</v>
      </c>
    </row>
    <row r="21" spans="1:25" ht="18.75" customHeight="1" x14ac:dyDescent="0.25">
      <c r="A21" s="16" t="s">
        <v>46</v>
      </c>
      <c r="B21" s="17" t="s">
        <v>47</v>
      </c>
      <c r="C21" s="40">
        <v>894925.85</v>
      </c>
      <c r="D21" s="40">
        <v>6400000</v>
      </c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1">
        <v>942156</v>
      </c>
      <c r="T21" s="40">
        <v>863531.58</v>
      </c>
      <c r="U21" s="42">
        <f t="shared" si="2"/>
        <v>-78624.420000000042</v>
      </c>
      <c r="V21" s="43">
        <f t="shared" si="3"/>
        <v>91.654840599645908</v>
      </c>
      <c r="W21" s="43">
        <f t="shared" si="4"/>
        <v>13.492680937499998</v>
      </c>
      <c r="X21" s="42">
        <f t="shared" si="5"/>
        <v>-31394.270000000019</v>
      </c>
      <c r="Y21" s="43">
        <f t="shared" si="6"/>
        <v>96.491969697824686</v>
      </c>
    </row>
    <row r="22" spans="1:25" ht="18.75" customHeight="1" x14ac:dyDescent="0.25">
      <c r="A22" s="16" t="s">
        <v>48</v>
      </c>
      <c r="B22" s="17" t="s">
        <v>49</v>
      </c>
      <c r="C22" s="40">
        <v>0</v>
      </c>
      <c r="D22" s="40">
        <v>0</v>
      </c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1">
        <v>0</v>
      </c>
      <c r="T22" s="40">
        <v>0</v>
      </c>
      <c r="U22" s="42">
        <f t="shared" si="2"/>
        <v>0</v>
      </c>
      <c r="V22" s="43">
        <v>0</v>
      </c>
      <c r="W22" s="43">
        <v>0</v>
      </c>
      <c r="X22" s="42">
        <f t="shared" si="5"/>
        <v>0</v>
      </c>
      <c r="Y22" s="43">
        <v>0</v>
      </c>
    </row>
    <row r="23" spans="1:25" ht="22.5" customHeight="1" x14ac:dyDescent="0.25">
      <c r="A23" s="14" t="s">
        <v>50</v>
      </c>
      <c r="B23" s="15" t="s">
        <v>51</v>
      </c>
      <c r="C23" s="36">
        <f>C24+C25</f>
        <v>1335782.79</v>
      </c>
      <c r="D23" s="36">
        <f t="shared" ref="D23:T23" si="12">D24+D25</f>
        <v>3685000</v>
      </c>
      <c r="E23" s="36">
        <f t="shared" si="12"/>
        <v>0</v>
      </c>
      <c r="F23" s="36">
        <f t="shared" si="12"/>
        <v>0</v>
      </c>
      <c r="G23" s="36">
        <f t="shared" si="12"/>
        <v>0</v>
      </c>
      <c r="H23" s="36">
        <f t="shared" si="12"/>
        <v>0</v>
      </c>
      <c r="I23" s="36">
        <f t="shared" si="12"/>
        <v>0</v>
      </c>
      <c r="J23" s="36">
        <f t="shared" si="12"/>
        <v>0</v>
      </c>
      <c r="K23" s="36">
        <f t="shared" si="12"/>
        <v>0</v>
      </c>
      <c r="L23" s="36">
        <f t="shared" si="12"/>
        <v>0</v>
      </c>
      <c r="M23" s="36">
        <f t="shared" si="12"/>
        <v>0</v>
      </c>
      <c r="N23" s="36">
        <f t="shared" si="12"/>
        <v>0</v>
      </c>
      <c r="O23" s="36">
        <f t="shared" si="12"/>
        <v>0</v>
      </c>
      <c r="P23" s="36">
        <f t="shared" si="12"/>
        <v>0</v>
      </c>
      <c r="Q23" s="36">
        <f t="shared" si="12"/>
        <v>0</v>
      </c>
      <c r="R23" s="36">
        <f t="shared" si="12"/>
        <v>0</v>
      </c>
      <c r="S23" s="36">
        <f t="shared" si="12"/>
        <v>950958</v>
      </c>
      <c r="T23" s="36">
        <f t="shared" si="12"/>
        <v>962753.77</v>
      </c>
      <c r="U23" s="38">
        <f t="shared" si="2"/>
        <v>11795.770000000019</v>
      </c>
      <c r="V23" s="39">
        <f t="shared" si="3"/>
        <v>101.24040914530401</v>
      </c>
      <c r="W23" s="39">
        <f t="shared" si="4"/>
        <v>26.126289552238806</v>
      </c>
      <c r="X23" s="38">
        <f t="shared" si="5"/>
        <v>-373029.02</v>
      </c>
      <c r="Y23" s="39">
        <f t="shared" si="6"/>
        <v>72.074125913839623</v>
      </c>
    </row>
    <row r="24" spans="1:25" ht="48" customHeight="1" x14ac:dyDescent="0.25">
      <c r="A24" s="16" t="s">
        <v>52</v>
      </c>
      <c r="B24" s="17" t="s">
        <v>53</v>
      </c>
      <c r="C24" s="40">
        <v>1319782.79</v>
      </c>
      <c r="D24" s="40">
        <v>3580000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1">
        <v>907758</v>
      </c>
      <c r="T24" s="40">
        <v>962753.77</v>
      </c>
      <c r="U24" s="42">
        <f t="shared" si="2"/>
        <v>54995.770000000019</v>
      </c>
      <c r="V24" s="43">
        <f t="shared" si="3"/>
        <v>106.05841755181447</v>
      </c>
      <c r="W24" s="43">
        <f t="shared" si="4"/>
        <v>26.892563407821228</v>
      </c>
      <c r="X24" s="42">
        <f t="shared" si="5"/>
        <v>-357029.02</v>
      </c>
      <c r="Y24" s="43">
        <f t="shared" si="6"/>
        <v>72.947895463919494</v>
      </c>
    </row>
    <row r="25" spans="1:25" ht="63" customHeight="1" x14ac:dyDescent="0.25">
      <c r="A25" s="16" t="s">
        <v>54</v>
      </c>
      <c r="B25" s="17" t="s">
        <v>55</v>
      </c>
      <c r="C25" s="40">
        <v>16000</v>
      </c>
      <c r="D25" s="40">
        <v>105000</v>
      </c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1">
        <v>43200</v>
      </c>
      <c r="T25" s="40">
        <v>0</v>
      </c>
      <c r="U25" s="42">
        <f t="shared" si="2"/>
        <v>-43200</v>
      </c>
      <c r="V25" s="43">
        <f t="shared" si="3"/>
        <v>0</v>
      </c>
      <c r="W25" s="43">
        <f t="shared" si="4"/>
        <v>0</v>
      </c>
      <c r="X25" s="42">
        <f t="shared" si="5"/>
        <v>-16000</v>
      </c>
      <c r="Y25" s="43">
        <f t="shared" si="6"/>
        <v>0</v>
      </c>
    </row>
    <row r="26" spans="1:25" ht="21" customHeight="1" x14ac:dyDescent="0.25">
      <c r="A26" s="18" t="s">
        <v>56</v>
      </c>
      <c r="B26" s="19"/>
      <c r="C26" s="44">
        <f>C27+C33+C35+C38+C43</f>
        <v>24157483.629999999</v>
      </c>
      <c r="D26" s="44">
        <f t="shared" ref="D26:T26" si="13">D27+D33+D35+D38+D43</f>
        <v>133549900</v>
      </c>
      <c r="E26" s="44" t="e">
        <f t="shared" si="13"/>
        <v>#REF!</v>
      </c>
      <c r="F26" s="44" t="e">
        <f t="shared" si="13"/>
        <v>#REF!</v>
      </c>
      <c r="G26" s="44" t="e">
        <f t="shared" si="13"/>
        <v>#REF!</v>
      </c>
      <c r="H26" s="44" t="e">
        <f t="shared" si="13"/>
        <v>#REF!</v>
      </c>
      <c r="I26" s="44" t="e">
        <f t="shared" si="13"/>
        <v>#REF!</v>
      </c>
      <c r="J26" s="44" t="e">
        <f t="shared" si="13"/>
        <v>#REF!</v>
      </c>
      <c r="K26" s="44" t="e">
        <f t="shared" si="13"/>
        <v>#REF!</v>
      </c>
      <c r="L26" s="44" t="e">
        <f t="shared" si="13"/>
        <v>#REF!</v>
      </c>
      <c r="M26" s="44" t="e">
        <f t="shared" si="13"/>
        <v>#REF!</v>
      </c>
      <c r="N26" s="44" t="e">
        <f t="shared" si="13"/>
        <v>#REF!</v>
      </c>
      <c r="O26" s="44" t="e">
        <f t="shared" si="13"/>
        <v>#REF!</v>
      </c>
      <c r="P26" s="44" t="e">
        <f t="shared" si="13"/>
        <v>#REF!</v>
      </c>
      <c r="Q26" s="44" t="e">
        <f t="shared" si="13"/>
        <v>#REF!</v>
      </c>
      <c r="R26" s="44" t="e">
        <f t="shared" si="13"/>
        <v>#REF!</v>
      </c>
      <c r="S26" s="44">
        <f t="shared" si="13"/>
        <v>33771995.990000002</v>
      </c>
      <c r="T26" s="44">
        <f t="shared" si="13"/>
        <v>55027849.450000003</v>
      </c>
      <c r="U26" s="33">
        <f t="shared" si="2"/>
        <v>21255853.460000001</v>
      </c>
      <c r="V26" s="34">
        <f t="shared" si="3"/>
        <v>162.93928693552471</v>
      </c>
      <c r="W26" s="34">
        <f t="shared" si="4"/>
        <v>41.203961552947625</v>
      </c>
      <c r="X26" s="33">
        <f t="shared" si="5"/>
        <v>30870365.820000004</v>
      </c>
      <c r="Y26" s="34">
        <f t="shared" si="6"/>
        <v>227.7880026447109</v>
      </c>
    </row>
    <row r="27" spans="1:25" ht="46.5" customHeight="1" x14ac:dyDescent="0.25">
      <c r="A27" s="20" t="s">
        <v>57</v>
      </c>
      <c r="B27" s="15" t="s">
        <v>58</v>
      </c>
      <c r="C27" s="36">
        <f>C28+C29+C30+C31+C32</f>
        <v>6320778.7000000002</v>
      </c>
      <c r="D27" s="36">
        <f t="shared" ref="D27:T27" si="14">D28+D29+D30+D31+D32</f>
        <v>45769034</v>
      </c>
      <c r="E27" s="36">
        <f t="shared" si="14"/>
        <v>0</v>
      </c>
      <c r="F27" s="36">
        <f t="shared" si="14"/>
        <v>0</v>
      </c>
      <c r="G27" s="36">
        <f t="shared" si="14"/>
        <v>0</v>
      </c>
      <c r="H27" s="36">
        <f t="shared" si="14"/>
        <v>0</v>
      </c>
      <c r="I27" s="36">
        <f t="shared" si="14"/>
        <v>0</v>
      </c>
      <c r="J27" s="36">
        <f t="shared" si="14"/>
        <v>0</v>
      </c>
      <c r="K27" s="36">
        <f t="shared" si="14"/>
        <v>0</v>
      </c>
      <c r="L27" s="36">
        <f t="shared" si="14"/>
        <v>0</v>
      </c>
      <c r="M27" s="36">
        <f t="shared" si="14"/>
        <v>0</v>
      </c>
      <c r="N27" s="36">
        <f t="shared" si="14"/>
        <v>0</v>
      </c>
      <c r="O27" s="36">
        <f t="shared" si="14"/>
        <v>0</v>
      </c>
      <c r="P27" s="36">
        <f t="shared" si="14"/>
        <v>0</v>
      </c>
      <c r="Q27" s="36">
        <f t="shared" si="14"/>
        <v>0</v>
      </c>
      <c r="R27" s="36">
        <f t="shared" si="14"/>
        <v>0</v>
      </c>
      <c r="S27" s="36">
        <f t="shared" si="14"/>
        <v>11098349</v>
      </c>
      <c r="T27" s="36">
        <f t="shared" si="14"/>
        <v>22331776.039999999</v>
      </c>
      <c r="U27" s="38">
        <f t="shared" si="2"/>
        <v>11233427.039999999</v>
      </c>
      <c r="V27" s="39">
        <f t="shared" si="3"/>
        <v>201.21710030924419</v>
      </c>
      <c r="W27" s="39">
        <f t="shared" si="4"/>
        <v>48.792325483644682</v>
      </c>
      <c r="X27" s="38">
        <f t="shared" si="5"/>
        <v>16010997.34</v>
      </c>
      <c r="Y27" s="39">
        <f t="shared" si="6"/>
        <v>353.30735499409269</v>
      </c>
    </row>
    <row r="28" spans="1:25" ht="48.75" customHeight="1" x14ac:dyDescent="0.25">
      <c r="A28" s="21" t="s">
        <v>59</v>
      </c>
      <c r="B28" s="22" t="s">
        <v>60</v>
      </c>
      <c r="C28" s="45">
        <v>86902.21</v>
      </c>
      <c r="D28" s="41">
        <v>274000</v>
      </c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>
        <v>68499</v>
      </c>
      <c r="T28" s="41">
        <v>48999.24</v>
      </c>
      <c r="U28" s="42">
        <f t="shared" si="2"/>
        <v>-19499.760000000002</v>
      </c>
      <c r="V28" s="43">
        <f t="shared" si="3"/>
        <v>71.532781500459862</v>
      </c>
      <c r="W28" s="43">
        <f t="shared" si="4"/>
        <v>17.882934306569343</v>
      </c>
      <c r="X28" s="42">
        <f t="shared" si="5"/>
        <v>-37902.970000000008</v>
      </c>
      <c r="Y28" s="43">
        <f t="shared" si="6"/>
        <v>56.384342814756948</v>
      </c>
    </row>
    <row r="29" spans="1:25" ht="174" customHeight="1" x14ac:dyDescent="0.25">
      <c r="A29" s="16" t="s">
        <v>61</v>
      </c>
      <c r="B29" s="17" t="s">
        <v>62</v>
      </c>
      <c r="C29" s="40">
        <v>5876525.4100000001</v>
      </c>
      <c r="D29" s="40">
        <f>43301733.6-6699.6</f>
        <v>43295034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1">
        <v>10757850</v>
      </c>
      <c r="T29" s="40">
        <v>21525279.370000001</v>
      </c>
      <c r="U29" s="42">
        <f t="shared" si="2"/>
        <v>10767429.370000001</v>
      </c>
      <c r="V29" s="43">
        <f t="shared" si="3"/>
        <v>200.08904539475827</v>
      </c>
      <c r="W29" s="43">
        <f t="shared" si="4"/>
        <v>49.717663623962046</v>
      </c>
      <c r="X29" s="42">
        <f t="shared" si="5"/>
        <v>15648753.960000001</v>
      </c>
      <c r="Y29" s="43">
        <f t="shared" si="6"/>
        <v>366.29262818077393</v>
      </c>
    </row>
    <row r="30" spans="1:25" ht="127.5" customHeight="1" x14ac:dyDescent="0.25">
      <c r="A30" s="23" t="s">
        <v>63</v>
      </c>
      <c r="B30" s="24" t="s">
        <v>64</v>
      </c>
      <c r="C30" s="40">
        <v>0</v>
      </c>
      <c r="D30" s="41">
        <v>0</v>
      </c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>
        <v>0</v>
      </c>
      <c r="T30" s="41">
        <v>6699.6</v>
      </c>
      <c r="U30" s="42">
        <f t="shared" si="2"/>
        <v>6699.6</v>
      </c>
      <c r="V30" s="43" t="e">
        <f t="shared" si="3"/>
        <v>#DIV/0!</v>
      </c>
      <c r="W30" s="43" t="e">
        <f t="shared" si="4"/>
        <v>#DIV/0!</v>
      </c>
      <c r="X30" s="42">
        <f t="shared" si="5"/>
        <v>6699.6</v>
      </c>
      <c r="Y30" s="43">
        <v>0</v>
      </c>
    </row>
    <row r="31" spans="1:25" ht="51" customHeight="1" x14ac:dyDescent="0.25">
      <c r="A31" s="16" t="s">
        <v>65</v>
      </c>
      <c r="B31" s="17" t="s">
        <v>66</v>
      </c>
      <c r="C31" s="40">
        <v>0</v>
      </c>
      <c r="D31" s="40">
        <v>1100000</v>
      </c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1">
        <v>0</v>
      </c>
      <c r="T31" s="40">
        <v>0</v>
      </c>
      <c r="U31" s="42">
        <f t="shared" si="2"/>
        <v>0</v>
      </c>
      <c r="V31" s="43" t="e">
        <f t="shared" si="3"/>
        <v>#DIV/0!</v>
      </c>
      <c r="W31" s="43">
        <f t="shared" si="4"/>
        <v>0</v>
      </c>
      <c r="X31" s="42">
        <f t="shared" si="5"/>
        <v>0</v>
      </c>
      <c r="Y31" s="43" t="e">
        <f t="shared" si="6"/>
        <v>#DIV/0!</v>
      </c>
    </row>
    <row r="32" spans="1:25" ht="146.1" customHeight="1" x14ac:dyDescent="0.25">
      <c r="A32" s="16" t="s">
        <v>67</v>
      </c>
      <c r="B32" s="17" t="s">
        <v>68</v>
      </c>
      <c r="C32" s="40">
        <v>357351.08</v>
      </c>
      <c r="D32" s="40">
        <v>1100000</v>
      </c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1">
        <v>272000</v>
      </c>
      <c r="T32" s="40">
        <v>750797.83</v>
      </c>
      <c r="U32" s="42">
        <f t="shared" si="2"/>
        <v>478797.82999999996</v>
      </c>
      <c r="V32" s="43">
        <f t="shared" si="3"/>
        <v>276.0286139705882</v>
      </c>
      <c r="W32" s="43">
        <f t="shared" si="4"/>
        <v>68.254348181818187</v>
      </c>
      <c r="X32" s="42">
        <f t="shared" si="5"/>
        <v>393446.74999999994</v>
      </c>
      <c r="Y32" s="43">
        <f t="shared" si="6"/>
        <v>210.10089853373324</v>
      </c>
    </row>
    <row r="33" spans="1:64" s="6" customFormat="1" ht="39" customHeight="1" x14ac:dyDescent="0.25">
      <c r="A33" s="14" t="s">
        <v>69</v>
      </c>
      <c r="B33" s="15" t="s">
        <v>70</v>
      </c>
      <c r="C33" s="36">
        <f>C34</f>
        <v>3072556.5</v>
      </c>
      <c r="D33" s="36">
        <f t="shared" ref="D33:T33" si="15">D34</f>
        <v>9849000</v>
      </c>
      <c r="E33" s="36">
        <f t="shared" si="15"/>
        <v>0</v>
      </c>
      <c r="F33" s="36">
        <f t="shared" si="15"/>
        <v>0</v>
      </c>
      <c r="G33" s="36">
        <f t="shared" si="15"/>
        <v>0</v>
      </c>
      <c r="H33" s="36">
        <f t="shared" si="15"/>
        <v>0</v>
      </c>
      <c r="I33" s="36">
        <f t="shared" si="15"/>
        <v>0</v>
      </c>
      <c r="J33" s="36">
        <f t="shared" si="15"/>
        <v>0</v>
      </c>
      <c r="K33" s="36">
        <f t="shared" si="15"/>
        <v>0</v>
      </c>
      <c r="L33" s="36">
        <f t="shared" si="15"/>
        <v>0</v>
      </c>
      <c r="M33" s="36">
        <f t="shared" si="15"/>
        <v>0</v>
      </c>
      <c r="N33" s="36">
        <f t="shared" si="15"/>
        <v>0</v>
      </c>
      <c r="O33" s="36">
        <f t="shared" si="15"/>
        <v>0</v>
      </c>
      <c r="P33" s="36">
        <f t="shared" si="15"/>
        <v>0</v>
      </c>
      <c r="Q33" s="36">
        <f t="shared" si="15"/>
        <v>0</v>
      </c>
      <c r="R33" s="36">
        <f t="shared" si="15"/>
        <v>0</v>
      </c>
      <c r="S33" s="36">
        <f t="shared" si="15"/>
        <v>2805261.99</v>
      </c>
      <c r="T33" s="36">
        <f t="shared" si="15"/>
        <v>1767998.39</v>
      </c>
      <c r="U33" s="38">
        <f t="shared" si="2"/>
        <v>-1037263.6000000003</v>
      </c>
      <c r="V33" s="39">
        <f t="shared" si="3"/>
        <v>63.024359090253803</v>
      </c>
      <c r="W33" s="39">
        <f t="shared" si="4"/>
        <v>17.95104467458625</v>
      </c>
      <c r="X33" s="38">
        <f t="shared" si="5"/>
        <v>-1304558.1100000001</v>
      </c>
      <c r="Y33" s="39">
        <f t="shared" si="6"/>
        <v>57.541607127484873</v>
      </c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</row>
    <row r="34" spans="1:64" s="4" customFormat="1" ht="33" customHeight="1" x14ac:dyDescent="0.25">
      <c r="A34" s="16" t="s">
        <v>71</v>
      </c>
      <c r="B34" s="17" t="s">
        <v>72</v>
      </c>
      <c r="C34" s="40">
        <v>3072556.5</v>
      </c>
      <c r="D34" s="40">
        <v>9849000</v>
      </c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1">
        <v>2805261.99</v>
      </c>
      <c r="T34" s="40">
        <v>1767998.39</v>
      </c>
      <c r="U34" s="42">
        <f t="shared" si="2"/>
        <v>-1037263.6000000003</v>
      </c>
      <c r="V34" s="43">
        <f t="shared" si="3"/>
        <v>63.024359090253803</v>
      </c>
      <c r="W34" s="43">
        <f t="shared" si="4"/>
        <v>17.95104467458625</v>
      </c>
      <c r="X34" s="42">
        <f t="shared" si="5"/>
        <v>-1304558.1100000001</v>
      </c>
      <c r="Y34" s="43">
        <f t="shared" si="6"/>
        <v>57.541607127484873</v>
      </c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</row>
    <row r="35" spans="1:64" ht="53.25" customHeight="1" x14ac:dyDescent="0.25">
      <c r="A35" s="14" t="s">
        <v>73</v>
      </c>
      <c r="B35" s="15" t="s">
        <v>74</v>
      </c>
      <c r="C35" s="36">
        <f>C36+C37</f>
        <v>770303.84</v>
      </c>
      <c r="D35" s="36">
        <f t="shared" ref="D35:T35" si="16">D36+D37</f>
        <v>6400000</v>
      </c>
      <c r="E35" s="36">
        <f t="shared" si="16"/>
        <v>0</v>
      </c>
      <c r="F35" s="36">
        <f t="shared" si="16"/>
        <v>0</v>
      </c>
      <c r="G35" s="36">
        <f t="shared" si="16"/>
        <v>0</v>
      </c>
      <c r="H35" s="36">
        <f t="shared" si="16"/>
        <v>0</v>
      </c>
      <c r="I35" s="36">
        <f t="shared" si="16"/>
        <v>0</v>
      </c>
      <c r="J35" s="36">
        <f t="shared" si="16"/>
        <v>0</v>
      </c>
      <c r="K35" s="36">
        <f t="shared" si="16"/>
        <v>0</v>
      </c>
      <c r="L35" s="36">
        <f t="shared" si="16"/>
        <v>0</v>
      </c>
      <c r="M35" s="36">
        <f t="shared" si="16"/>
        <v>0</v>
      </c>
      <c r="N35" s="36">
        <f t="shared" si="16"/>
        <v>0</v>
      </c>
      <c r="O35" s="36">
        <f t="shared" si="16"/>
        <v>0</v>
      </c>
      <c r="P35" s="36">
        <f t="shared" si="16"/>
        <v>0</v>
      </c>
      <c r="Q35" s="36">
        <f t="shared" si="16"/>
        <v>0</v>
      </c>
      <c r="R35" s="36">
        <f t="shared" si="16"/>
        <v>0</v>
      </c>
      <c r="S35" s="36">
        <f t="shared" si="16"/>
        <v>730000</v>
      </c>
      <c r="T35" s="36">
        <f t="shared" si="16"/>
        <v>1058708.48</v>
      </c>
      <c r="U35" s="38">
        <f t="shared" si="2"/>
        <v>328708.47999999998</v>
      </c>
      <c r="V35" s="39">
        <f t="shared" si="3"/>
        <v>145.02855890410959</v>
      </c>
      <c r="W35" s="39">
        <f t="shared" si="4"/>
        <v>16.54232</v>
      </c>
      <c r="X35" s="38">
        <f t="shared" si="5"/>
        <v>288404.64</v>
      </c>
      <c r="Y35" s="39">
        <f t="shared" si="6"/>
        <v>137.44037417754532</v>
      </c>
    </row>
    <row r="36" spans="1:64" ht="34.5" customHeight="1" x14ac:dyDescent="0.25">
      <c r="A36" s="16" t="s">
        <v>75</v>
      </c>
      <c r="B36" s="17" t="s">
        <v>76</v>
      </c>
      <c r="C36" s="40">
        <v>693888.47</v>
      </c>
      <c r="D36" s="40">
        <v>6400000</v>
      </c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1">
        <v>730000</v>
      </c>
      <c r="T36" s="40">
        <v>880773.31</v>
      </c>
      <c r="U36" s="42">
        <f t="shared" si="2"/>
        <v>150773.31000000006</v>
      </c>
      <c r="V36" s="43">
        <f t="shared" si="3"/>
        <v>120.6538780821918</v>
      </c>
      <c r="W36" s="43">
        <f t="shared" si="4"/>
        <v>13.762082968750001</v>
      </c>
      <c r="X36" s="42">
        <f t="shared" si="5"/>
        <v>186884.84000000008</v>
      </c>
      <c r="Y36" s="43">
        <f t="shared" si="6"/>
        <v>126.93297958964503</v>
      </c>
    </row>
    <row r="37" spans="1:64" ht="39" customHeight="1" x14ac:dyDescent="0.25">
      <c r="A37" s="16" t="s">
        <v>77</v>
      </c>
      <c r="B37" s="17" t="s">
        <v>78</v>
      </c>
      <c r="C37" s="40">
        <v>76415.37</v>
      </c>
      <c r="D37" s="40">
        <v>0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1">
        <v>0</v>
      </c>
      <c r="T37" s="40">
        <v>177935.17</v>
      </c>
      <c r="U37" s="42">
        <f t="shared" si="2"/>
        <v>177935.17</v>
      </c>
      <c r="V37" s="43" t="e">
        <f t="shared" si="3"/>
        <v>#DIV/0!</v>
      </c>
      <c r="W37" s="43" t="e">
        <f t="shared" si="4"/>
        <v>#DIV/0!</v>
      </c>
      <c r="X37" s="42">
        <f t="shared" si="5"/>
        <v>101519.80000000002</v>
      </c>
      <c r="Y37" s="43">
        <f t="shared" si="6"/>
        <v>232.85259235151256</v>
      </c>
    </row>
    <row r="38" spans="1:64" ht="36" customHeight="1" x14ac:dyDescent="0.25">
      <c r="A38" s="14" t="s">
        <v>79</v>
      </c>
      <c r="B38" s="15" t="s">
        <v>80</v>
      </c>
      <c r="C38" s="36">
        <f>C39+C40+C41+C42</f>
        <v>13230950</v>
      </c>
      <c r="D38" s="36">
        <f t="shared" ref="D38:T38" si="17">D39+D40+D41+D42</f>
        <v>70606200</v>
      </c>
      <c r="E38" s="36">
        <f t="shared" si="17"/>
        <v>0</v>
      </c>
      <c r="F38" s="36">
        <f t="shared" si="17"/>
        <v>0</v>
      </c>
      <c r="G38" s="36">
        <f t="shared" si="17"/>
        <v>0</v>
      </c>
      <c r="H38" s="36">
        <f t="shared" si="17"/>
        <v>0</v>
      </c>
      <c r="I38" s="36">
        <f t="shared" si="17"/>
        <v>0</v>
      </c>
      <c r="J38" s="36">
        <f t="shared" si="17"/>
        <v>0</v>
      </c>
      <c r="K38" s="36">
        <f t="shared" si="17"/>
        <v>0</v>
      </c>
      <c r="L38" s="36">
        <f t="shared" si="17"/>
        <v>0</v>
      </c>
      <c r="M38" s="36">
        <f t="shared" si="17"/>
        <v>0</v>
      </c>
      <c r="N38" s="36">
        <f t="shared" si="17"/>
        <v>0</v>
      </c>
      <c r="O38" s="36">
        <f t="shared" si="17"/>
        <v>0</v>
      </c>
      <c r="P38" s="36">
        <f t="shared" si="17"/>
        <v>0</v>
      </c>
      <c r="Q38" s="36">
        <f t="shared" si="17"/>
        <v>0</v>
      </c>
      <c r="R38" s="36">
        <f t="shared" si="17"/>
        <v>0</v>
      </c>
      <c r="S38" s="36">
        <f t="shared" si="17"/>
        <v>19096375</v>
      </c>
      <c r="T38" s="36">
        <f t="shared" si="17"/>
        <v>24492643.990000002</v>
      </c>
      <c r="U38" s="38">
        <f t="shared" si="2"/>
        <v>5396268.9900000021</v>
      </c>
      <c r="V38" s="39">
        <f t="shared" si="3"/>
        <v>128.25808034247339</v>
      </c>
      <c r="W38" s="39">
        <f t="shared" si="4"/>
        <v>34.68908394730208</v>
      </c>
      <c r="X38" s="38">
        <f t="shared" si="5"/>
        <v>11261693.990000002</v>
      </c>
      <c r="Y38" s="39">
        <f t="shared" si="6"/>
        <v>185.11629164950364</v>
      </c>
    </row>
    <row r="39" spans="1:64" ht="21.75" customHeight="1" x14ac:dyDescent="0.25">
      <c r="A39" s="16" t="s">
        <v>81</v>
      </c>
      <c r="B39" s="17" t="s">
        <v>82</v>
      </c>
      <c r="C39" s="40">
        <v>8462485.8200000003</v>
      </c>
      <c r="D39" s="40">
        <v>45000000</v>
      </c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1">
        <v>16470000</v>
      </c>
      <c r="T39" s="40">
        <v>24096567.210000001</v>
      </c>
      <c r="U39" s="42">
        <f t="shared" si="2"/>
        <v>7626567.2100000009</v>
      </c>
      <c r="V39" s="43">
        <f t="shared" si="3"/>
        <v>146.30581183970855</v>
      </c>
      <c r="W39" s="43">
        <f t="shared" si="4"/>
        <v>53.547927133333339</v>
      </c>
      <c r="X39" s="42">
        <f t="shared" si="5"/>
        <v>15634081.390000001</v>
      </c>
      <c r="Y39" s="43">
        <f t="shared" si="6"/>
        <v>284.74573219432585</v>
      </c>
    </row>
    <row r="40" spans="1:64" ht="62.25" customHeight="1" x14ac:dyDescent="0.25">
      <c r="A40" s="16" t="s">
        <v>83</v>
      </c>
      <c r="B40" s="17" t="s">
        <v>84</v>
      </c>
      <c r="C40" s="40">
        <v>109709.75</v>
      </c>
      <c r="D40" s="40">
        <v>606200</v>
      </c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1">
        <v>126375</v>
      </c>
      <c r="T40" s="40">
        <v>393219.1</v>
      </c>
      <c r="U40" s="42">
        <f t="shared" si="2"/>
        <v>266844.09999999998</v>
      </c>
      <c r="V40" s="43">
        <f t="shared" si="3"/>
        <v>311.15260138476754</v>
      </c>
      <c r="W40" s="43">
        <f t="shared" si="4"/>
        <v>64.866232266578677</v>
      </c>
      <c r="X40" s="42">
        <f t="shared" si="5"/>
        <v>283509.34999999998</v>
      </c>
      <c r="Y40" s="43">
        <f t="shared" si="6"/>
        <v>358.41764291687838</v>
      </c>
    </row>
    <row r="41" spans="1:64" ht="129" customHeight="1" x14ac:dyDescent="0.25">
      <c r="A41" s="23" t="s">
        <v>85</v>
      </c>
      <c r="B41" s="24" t="s">
        <v>86</v>
      </c>
      <c r="C41" s="46">
        <v>129657.43</v>
      </c>
      <c r="D41" s="41">
        <v>0</v>
      </c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>
        <v>0</v>
      </c>
      <c r="T41" s="41">
        <v>2857.68</v>
      </c>
      <c r="U41" s="42">
        <f t="shared" si="2"/>
        <v>2857.68</v>
      </c>
      <c r="V41" s="43" t="e">
        <f t="shared" si="3"/>
        <v>#DIV/0!</v>
      </c>
      <c r="W41" s="43" t="e">
        <f t="shared" si="4"/>
        <v>#DIV/0!</v>
      </c>
      <c r="X41" s="42">
        <f t="shared" si="5"/>
        <v>-126799.75</v>
      </c>
      <c r="Y41" s="43">
        <f t="shared" si="6"/>
        <v>2.2040233251576868</v>
      </c>
    </row>
    <row r="42" spans="1:64" ht="62.25" customHeight="1" x14ac:dyDescent="0.25">
      <c r="A42" s="16" t="s">
        <v>87</v>
      </c>
      <c r="B42" s="17" t="s">
        <v>88</v>
      </c>
      <c r="C42" s="40">
        <v>4529097</v>
      </c>
      <c r="D42" s="40">
        <v>25000000</v>
      </c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1">
        <v>2500000</v>
      </c>
      <c r="T42" s="40">
        <v>0</v>
      </c>
      <c r="U42" s="42">
        <f t="shared" si="2"/>
        <v>-2500000</v>
      </c>
      <c r="V42" s="43">
        <f t="shared" si="3"/>
        <v>0</v>
      </c>
      <c r="W42" s="43">
        <f t="shared" si="4"/>
        <v>0</v>
      </c>
      <c r="X42" s="42">
        <f t="shared" si="5"/>
        <v>-4529097</v>
      </c>
      <c r="Y42" s="43">
        <f t="shared" si="6"/>
        <v>0</v>
      </c>
    </row>
    <row r="43" spans="1:64" ht="33.75" customHeight="1" x14ac:dyDescent="0.25">
      <c r="A43" s="20" t="s">
        <v>89</v>
      </c>
      <c r="B43" s="25" t="s">
        <v>90</v>
      </c>
      <c r="C43" s="37">
        <v>762894.59</v>
      </c>
      <c r="D43" s="37">
        <v>925666</v>
      </c>
      <c r="E43" s="37" t="e">
        <f>#REF!+#REF!+#REF!+#REF!+#REF!</f>
        <v>#REF!</v>
      </c>
      <c r="F43" s="37" t="e">
        <f>#REF!+#REF!+#REF!+#REF!+#REF!</f>
        <v>#REF!</v>
      </c>
      <c r="G43" s="37" t="e">
        <f>#REF!+#REF!+#REF!+#REF!+#REF!</f>
        <v>#REF!</v>
      </c>
      <c r="H43" s="37" t="e">
        <f>#REF!+#REF!+#REF!+#REF!+#REF!</f>
        <v>#REF!</v>
      </c>
      <c r="I43" s="37" t="e">
        <f>#REF!+#REF!+#REF!+#REF!+#REF!</f>
        <v>#REF!</v>
      </c>
      <c r="J43" s="37" t="e">
        <f>#REF!+#REF!+#REF!+#REF!+#REF!</f>
        <v>#REF!</v>
      </c>
      <c r="K43" s="37" t="e">
        <f>#REF!+#REF!+#REF!+#REF!+#REF!</f>
        <v>#REF!</v>
      </c>
      <c r="L43" s="37" t="e">
        <f>#REF!+#REF!+#REF!+#REF!+#REF!</f>
        <v>#REF!</v>
      </c>
      <c r="M43" s="37" t="e">
        <f>#REF!+#REF!+#REF!+#REF!+#REF!</f>
        <v>#REF!</v>
      </c>
      <c r="N43" s="37" t="e">
        <f>#REF!+#REF!+#REF!+#REF!+#REF!</f>
        <v>#REF!</v>
      </c>
      <c r="O43" s="37" t="e">
        <f>#REF!+#REF!+#REF!+#REF!+#REF!</f>
        <v>#REF!</v>
      </c>
      <c r="P43" s="37" t="e">
        <f>#REF!+#REF!+#REF!+#REF!+#REF!</f>
        <v>#REF!</v>
      </c>
      <c r="Q43" s="37" t="e">
        <f>#REF!+#REF!+#REF!+#REF!+#REF!</f>
        <v>#REF!</v>
      </c>
      <c r="R43" s="37" t="e">
        <f>#REF!+#REF!+#REF!+#REF!+#REF!</f>
        <v>#REF!</v>
      </c>
      <c r="S43" s="37">
        <v>42010</v>
      </c>
      <c r="T43" s="37">
        <v>5376722.5499999998</v>
      </c>
      <c r="U43" s="38">
        <f t="shared" si="2"/>
        <v>5334712.55</v>
      </c>
      <c r="V43" s="39">
        <f t="shared" si="3"/>
        <v>12798.673054034754</v>
      </c>
      <c r="W43" s="39">
        <f t="shared" si="4"/>
        <v>580.84909135692567</v>
      </c>
      <c r="X43" s="38">
        <f t="shared" si="5"/>
        <v>4613827.96</v>
      </c>
      <c r="Y43" s="39">
        <f t="shared" si="6"/>
        <v>704.77922120276139</v>
      </c>
    </row>
    <row r="44" spans="1:64" s="2" customFormat="1" ht="31.5" customHeight="1" x14ac:dyDescent="0.2">
      <c r="A44" s="10" t="s">
        <v>91</v>
      </c>
      <c r="B44" s="11" t="s">
        <v>92</v>
      </c>
      <c r="C44" s="33">
        <f>C45+C50+C52+C54</f>
        <v>559047070.76999998</v>
      </c>
      <c r="D44" s="33">
        <f t="shared" ref="D44:T44" si="18">D45+D50+D52+D54</f>
        <v>3641150000</v>
      </c>
      <c r="E44" s="33">
        <f t="shared" si="18"/>
        <v>0</v>
      </c>
      <c r="F44" s="33">
        <f t="shared" si="18"/>
        <v>0</v>
      </c>
      <c r="G44" s="33">
        <f t="shared" si="18"/>
        <v>0</v>
      </c>
      <c r="H44" s="33">
        <f t="shared" si="18"/>
        <v>0</v>
      </c>
      <c r="I44" s="33">
        <f t="shared" si="18"/>
        <v>0</v>
      </c>
      <c r="J44" s="33">
        <f t="shared" si="18"/>
        <v>0</v>
      </c>
      <c r="K44" s="33">
        <f t="shared" si="18"/>
        <v>0</v>
      </c>
      <c r="L44" s="33">
        <f t="shared" si="18"/>
        <v>0</v>
      </c>
      <c r="M44" s="33">
        <f t="shared" si="18"/>
        <v>0</v>
      </c>
      <c r="N44" s="33">
        <f t="shared" si="18"/>
        <v>0</v>
      </c>
      <c r="O44" s="33">
        <f t="shared" si="18"/>
        <v>0</v>
      </c>
      <c r="P44" s="33">
        <f t="shared" si="18"/>
        <v>0</v>
      </c>
      <c r="Q44" s="33">
        <f t="shared" si="18"/>
        <v>0</v>
      </c>
      <c r="R44" s="33">
        <f t="shared" si="18"/>
        <v>0</v>
      </c>
      <c r="S44" s="33">
        <f t="shared" si="18"/>
        <v>862356744</v>
      </c>
      <c r="T44" s="33">
        <f t="shared" si="18"/>
        <v>484038353.40999997</v>
      </c>
      <c r="U44" s="33">
        <f t="shared" si="2"/>
        <v>-378318390.59000003</v>
      </c>
      <c r="V44" s="34">
        <f t="shared" si="3"/>
        <v>56.129711604597823</v>
      </c>
      <c r="W44" s="34">
        <f t="shared" si="4"/>
        <v>13.293557074275983</v>
      </c>
      <c r="X44" s="33">
        <f t="shared" si="5"/>
        <v>-75008717.360000014</v>
      </c>
      <c r="Y44" s="34">
        <f t="shared" si="6"/>
        <v>86.582754604780021</v>
      </c>
    </row>
    <row r="45" spans="1:64" s="2" customFormat="1" ht="63.75" customHeight="1" x14ac:dyDescent="0.2">
      <c r="A45" s="10" t="s">
        <v>93</v>
      </c>
      <c r="B45" s="11" t="s">
        <v>94</v>
      </c>
      <c r="C45" s="33">
        <f>C46+C47+C48+C49</f>
        <v>554114741.37</v>
      </c>
      <c r="D45" s="33">
        <f t="shared" ref="D45:T45" si="19">D46+D47+D48+D49</f>
        <v>3621150000</v>
      </c>
      <c r="E45" s="33">
        <f t="shared" si="19"/>
        <v>0</v>
      </c>
      <c r="F45" s="33">
        <f t="shared" si="19"/>
        <v>0</v>
      </c>
      <c r="G45" s="33">
        <f t="shared" si="19"/>
        <v>0</v>
      </c>
      <c r="H45" s="33">
        <f t="shared" si="19"/>
        <v>0</v>
      </c>
      <c r="I45" s="33">
        <f t="shared" si="19"/>
        <v>0</v>
      </c>
      <c r="J45" s="33">
        <f t="shared" si="19"/>
        <v>0</v>
      </c>
      <c r="K45" s="33">
        <f t="shared" si="19"/>
        <v>0</v>
      </c>
      <c r="L45" s="33">
        <f t="shared" si="19"/>
        <v>0</v>
      </c>
      <c r="M45" s="33">
        <f t="shared" si="19"/>
        <v>0</v>
      </c>
      <c r="N45" s="33">
        <f t="shared" si="19"/>
        <v>0</v>
      </c>
      <c r="O45" s="33">
        <f t="shared" si="19"/>
        <v>0</v>
      </c>
      <c r="P45" s="33">
        <f t="shared" si="19"/>
        <v>0</v>
      </c>
      <c r="Q45" s="33">
        <f t="shared" si="19"/>
        <v>0</v>
      </c>
      <c r="R45" s="33">
        <f t="shared" si="19"/>
        <v>0</v>
      </c>
      <c r="S45" s="33">
        <f t="shared" si="19"/>
        <v>857356744</v>
      </c>
      <c r="T45" s="33">
        <f t="shared" si="19"/>
        <v>481935500.57999998</v>
      </c>
      <c r="U45" s="33">
        <f t="shared" si="2"/>
        <v>-375421243.42000002</v>
      </c>
      <c r="V45" s="34">
        <f t="shared" si="3"/>
        <v>56.211781612812509</v>
      </c>
      <c r="W45" s="34">
        <f t="shared" si="4"/>
        <v>13.308907407315354</v>
      </c>
      <c r="X45" s="33">
        <f t="shared" si="5"/>
        <v>-72179240.790000021</v>
      </c>
      <c r="Y45" s="34">
        <f t="shared" si="6"/>
        <v>86.973954056601485</v>
      </c>
    </row>
    <row r="46" spans="1:64" ht="33.75" customHeight="1" x14ac:dyDescent="0.25">
      <c r="A46" s="26" t="s">
        <v>95</v>
      </c>
      <c r="B46" s="27" t="s">
        <v>96</v>
      </c>
      <c r="C46" s="47">
        <v>120509100</v>
      </c>
      <c r="D46" s="47">
        <v>663471200</v>
      </c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8">
        <v>136435182</v>
      </c>
      <c r="T46" s="47">
        <v>130944300</v>
      </c>
      <c r="U46" s="42">
        <f t="shared" si="2"/>
        <v>-5490882</v>
      </c>
      <c r="V46" s="43">
        <f t="shared" si="3"/>
        <v>95.975464744863231</v>
      </c>
      <c r="W46" s="43">
        <f t="shared" si="4"/>
        <v>19.736244768424012</v>
      </c>
      <c r="X46" s="42">
        <f t="shared" si="5"/>
        <v>10435200</v>
      </c>
      <c r="Y46" s="43">
        <f t="shared" si="6"/>
        <v>108.65926307639837</v>
      </c>
    </row>
    <row r="47" spans="1:64" ht="48" customHeight="1" x14ac:dyDescent="0.25">
      <c r="A47" s="26" t="s">
        <v>97</v>
      </c>
      <c r="B47" s="27" t="s">
        <v>98</v>
      </c>
      <c r="C47" s="47">
        <v>34760206.469999999</v>
      </c>
      <c r="D47" s="47">
        <v>998505400</v>
      </c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8">
        <v>246543831</v>
      </c>
      <c r="T47" s="47">
        <v>23735181.789999999</v>
      </c>
      <c r="U47" s="42">
        <f t="shared" si="2"/>
        <v>-222808649.21000001</v>
      </c>
      <c r="V47" s="43">
        <f t="shared" si="3"/>
        <v>9.6271651550672956</v>
      </c>
      <c r="W47" s="43">
        <f t="shared" si="4"/>
        <v>2.3770709492407351</v>
      </c>
      <c r="X47" s="42">
        <f t="shared" si="5"/>
        <v>-11025024.68</v>
      </c>
      <c r="Y47" s="43">
        <f t="shared" si="6"/>
        <v>68.282626026645687</v>
      </c>
    </row>
    <row r="48" spans="1:64" ht="36.75" customHeight="1" x14ac:dyDescent="0.25">
      <c r="A48" s="26" t="s">
        <v>99</v>
      </c>
      <c r="B48" s="27" t="s">
        <v>100</v>
      </c>
      <c r="C48" s="47">
        <v>365684839.44</v>
      </c>
      <c r="D48" s="47">
        <v>1666535000</v>
      </c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8">
        <v>413428944</v>
      </c>
      <c r="T48" s="47">
        <v>294439582.87</v>
      </c>
      <c r="U48" s="42">
        <f t="shared" si="2"/>
        <v>-118989361.13</v>
      </c>
      <c r="V48" s="43">
        <f t="shared" si="3"/>
        <v>71.218908870105622</v>
      </c>
      <c r="W48" s="43">
        <f t="shared" si="4"/>
        <v>17.667770726087362</v>
      </c>
      <c r="X48" s="42">
        <f t="shared" si="5"/>
        <v>-71245256.569999993</v>
      </c>
      <c r="Y48" s="43">
        <f t="shared" si="6"/>
        <v>80.517306465561148</v>
      </c>
    </row>
    <row r="49" spans="1:64" ht="21" customHeight="1" x14ac:dyDescent="0.25">
      <c r="A49" s="26" t="s">
        <v>101</v>
      </c>
      <c r="B49" s="27" t="s">
        <v>102</v>
      </c>
      <c r="C49" s="47">
        <v>33160595.460000001</v>
      </c>
      <c r="D49" s="47">
        <v>292638400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8">
        <v>60948787</v>
      </c>
      <c r="T49" s="47">
        <v>32816435.920000002</v>
      </c>
      <c r="U49" s="42">
        <f t="shared" si="2"/>
        <v>-28132351.079999998</v>
      </c>
      <c r="V49" s="43">
        <f t="shared" si="3"/>
        <v>53.84263991997085</v>
      </c>
      <c r="W49" s="43">
        <f t="shared" si="4"/>
        <v>11.213988294085809</v>
      </c>
      <c r="X49" s="42">
        <f t="shared" si="5"/>
        <v>-344159.53999999911</v>
      </c>
      <c r="Y49" s="43">
        <f t="shared" si="6"/>
        <v>98.962143064001538</v>
      </c>
    </row>
    <row r="50" spans="1:64" s="6" customFormat="1" ht="84" customHeight="1" x14ac:dyDescent="0.25">
      <c r="A50" s="28" t="s">
        <v>103</v>
      </c>
      <c r="B50" s="29" t="s">
        <v>104</v>
      </c>
      <c r="C50" s="49">
        <f>C51</f>
        <v>50000</v>
      </c>
      <c r="D50" s="49">
        <f t="shared" ref="D50:T50" si="20">D51</f>
        <v>0</v>
      </c>
      <c r="E50" s="49">
        <f t="shared" si="20"/>
        <v>0</v>
      </c>
      <c r="F50" s="49">
        <f t="shared" si="20"/>
        <v>0</v>
      </c>
      <c r="G50" s="49">
        <f t="shared" si="20"/>
        <v>0</v>
      </c>
      <c r="H50" s="49">
        <f t="shared" si="20"/>
        <v>0</v>
      </c>
      <c r="I50" s="49">
        <f t="shared" si="20"/>
        <v>0</v>
      </c>
      <c r="J50" s="49">
        <f t="shared" si="20"/>
        <v>0</v>
      </c>
      <c r="K50" s="49">
        <f t="shared" si="20"/>
        <v>0</v>
      </c>
      <c r="L50" s="49">
        <f t="shared" si="20"/>
        <v>0</v>
      </c>
      <c r="M50" s="49">
        <f t="shared" si="20"/>
        <v>0</v>
      </c>
      <c r="N50" s="49">
        <f t="shared" si="20"/>
        <v>0</v>
      </c>
      <c r="O50" s="49">
        <f t="shared" si="20"/>
        <v>0</v>
      </c>
      <c r="P50" s="49">
        <f t="shared" si="20"/>
        <v>0</v>
      </c>
      <c r="Q50" s="49">
        <f t="shared" si="20"/>
        <v>0</v>
      </c>
      <c r="R50" s="49">
        <f t="shared" si="20"/>
        <v>0</v>
      </c>
      <c r="S50" s="49">
        <f t="shared" si="20"/>
        <v>0</v>
      </c>
      <c r="T50" s="49">
        <f t="shared" si="20"/>
        <v>0</v>
      </c>
      <c r="U50" s="33">
        <f t="shared" si="2"/>
        <v>0</v>
      </c>
      <c r="V50" s="34">
        <v>0</v>
      </c>
      <c r="W50" s="34">
        <v>0</v>
      </c>
      <c r="X50" s="33">
        <f t="shared" si="5"/>
        <v>-50000</v>
      </c>
      <c r="Y50" s="34">
        <f t="shared" si="6"/>
        <v>0</v>
      </c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</row>
    <row r="51" spans="1:64" ht="69" customHeight="1" x14ac:dyDescent="0.25">
      <c r="A51" s="26" t="s">
        <v>105</v>
      </c>
      <c r="B51" s="30" t="s">
        <v>106</v>
      </c>
      <c r="C51" s="50">
        <v>50000</v>
      </c>
      <c r="D51" s="47">
        <v>0</v>
      </c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8">
        <v>0</v>
      </c>
      <c r="T51" s="47">
        <v>0</v>
      </c>
      <c r="U51" s="42">
        <f t="shared" si="2"/>
        <v>0</v>
      </c>
      <c r="V51" s="43">
        <v>0</v>
      </c>
      <c r="W51" s="43">
        <v>0</v>
      </c>
      <c r="X51" s="42">
        <f t="shared" si="5"/>
        <v>-50000</v>
      </c>
      <c r="Y51" s="43">
        <f t="shared" si="6"/>
        <v>0</v>
      </c>
    </row>
    <row r="52" spans="1:64" s="2" customFormat="1" ht="36" customHeight="1" x14ac:dyDescent="0.2">
      <c r="A52" s="10" t="s">
        <v>107</v>
      </c>
      <c r="B52" s="11" t="s">
        <v>108</v>
      </c>
      <c r="C52" s="33">
        <f>C53</f>
        <v>5000000</v>
      </c>
      <c r="D52" s="33">
        <f t="shared" ref="D52:T52" si="21">D53</f>
        <v>20000000</v>
      </c>
      <c r="E52" s="33">
        <f t="shared" si="21"/>
        <v>0</v>
      </c>
      <c r="F52" s="33">
        <f t="shared" si="21"/>
        <v>0</v>
      </c>
      <c r="G52" s="33">
        <f t="shared" si="21"/>
        <v>0</v>
      </c>
      <c r="H52" s="33">
        <f t="shared" si="21"/>
        <v>0</v>
      </c>
      <c r="I52" s="33">
        <f t="shared" si="21"/>
        <v>0</v>
      </c>
      <c r="J52" s="33">
        <f t="shared" si="21"/>
        <v>0</v>
      </c>
      <c r="K52" s="33">
        <f t="shared" si="21"/>
        <v>0</v>
      </c>
      <c r="L52" s="33">
        <f t="shared" si="21"/>
        <v>0</v>
      </c>
      <c r="M52" s="33">
        <f t="shared" si="21"/>
        <v>0</v>
      </c>
      <c r="N52" s="33">
        <f t="shared" si="21"/>
        <v>0</v>
      </c>
      <c r="O52" s="33">
        <f t="shared" si="21"/>
        <v>0</v>
      </c>
      <c r="P52" s="33">
        <f t="shared" si="21"/>
        <v>0</v>
      </c>
      <c r="Q52" s="33">
        <f t="shared" si="21"/>
        <v>0</v>
      </c>
      <c r="R52" s="33">
        <f t="shared" si="21"/>
        <v>0</v>
      </c>
      <c r="S52" s="33">
        <f t="shared" si="21"/>
        <v>5000000</v>
      </c>
      <c r="T52" s="33">
        <f t="shared" si="21"/>
        <v>5000000</v>
      </c>
      <c r="U52" s="33">
        <f t="shared" si="2"/>
        <v>0</v>
      </c>
      <c r="V52" s="34">
        <f t="shared" si="3"/>
        <v>100</v>
      </c>
      <c r="W52" s="34">
        <f t="shared" si="4"/>
        <v>25</v>
      </c>
      <c r="X52" s="33">
        <f t="shared" si="5"/>
        <v>0</v>
      </c>
      <c r="Y52" s="34">
        <f t="shared" si="6"/>
        <v>100</v>
      </c>
    </row>
    <row r="53" spans="1:64" ht="33.75" customHeight="1" x14ac:dyDescent="0.25">
      <c r="A53" s="26" t="s">
        <v>109</v>
      </c>
      <c r="B53" s="27" t="s">
        <v>110</v>
      </c>
      <c r="C53" s="47">
        <v>5000000</v>
      </c>
      <c r="D53" s="47">
        <v>20000000</v>
      </c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8">
        <v>5000000</v>
      </c>
      <c r="T53" s="47">
        <v>5000000</v>
      </c>
      <c r="U53" s="42">
        <f t="shared" si="2"/>
        <v>0</v>
      </c>
      <c r="V53" s="43">
        <f t="shared" si="3"/>
        <v>100</v>
      </c>
      <c r="W53" s="43">
        <f t="shared" si="4"/>
        <v>25</v>
      </c>
      <c r="X53" s="42">
        <f t="shared" si="5"/>
        <v>0</v>
      </c>
      <c r="Y53" s="43">
        <f t="shared" si="6"/>
        <v>100</v>
      </c>
    </row>
    <row r="54" spans="1:64" s="2" customFormat="1" ht="92.25" customHeight="1" x14ac:dyDescent="0.2">
      <c r="A54" s="10" t="s">
        <v>111</v>
      </c>
      <c r="B54" s="11" t="s">
        <v>112</v>
      </c>
      <c r="C54" s="33">
        <f>C55</f>
        <v>-117670.6</v>
      </c>
      <c r="D54" s="33">
        <f t="shared" ref="D54:T54" si="22">D55</f>
        <v>0</v>
      </c>
      <c r="E54" s="33">
        <f t="shared" si="22"/>
        <v>0</v>
      </c>
      <c r="F54" s="33">
        <f t="shared" si="22"/>
        <v>0</v>
      </c>
      <c r="G54" s="33">
        <f t="shared" si="22"/>
        <v>0</v>
      </c>
      <c r="H54" s="33">
        <f t="shared" si="22"/>
        <v>0</v>
      </c>
      <c r="I54" s="33">
        <f t="shared" si="22"/>
        <v>0</v>
      </c>
      <c r="J54" s="33">
        <f t="shared" si="22"/>
        <v>0</v>
      </c>
      <c r="K54" s="33">
        <f t="shared" si="22"/>
        <v>0</v>
      </c>
      <c r="L54" s="33">
        <f t="shared" si="22"/>
        <v>0</v>
      </c>
      <c r="M54" s="33">
        <f t="shared" si="22"/>
        <v>0</v>
      </c>
      <c r="N54" s="33">
        <f t="shared" si="22"/>
        <v>0</v>
      </c>
      <c r="O54" s="33">
        <f t="shared" si="22"/>
        <v>0</v>
      </c>
      <c r="P54" s="33">
        <f t="shared" si="22"/>
        <v>0</v>
      </c>
      <c r="Q54" s="33">
        <f t="shared" si="22"/>
        <v>0</v>
      </c>
      <c r="R54" s="33">
        <f t="shared" si="22"/>
        <v>0</v>
      </c>
      <c r="S54" s="33">
        <f t="shared" si="22"/>
        <v>0</v>
      </c>
      <c r="T54" s="33">
        <f t="shared" si="22"/>
        <v>-2897147.17</v>
      </c>
      <c r="U54" s="33">
        <f t="shared" si="2"/>
        <v>-2897147.17</v>
      </c>
      <c r="V54" s="34" t="e">
        <f t="shared" si="3"/>
        <v>#DIV/0!</v>
      </c>
      <c r="W54" s="34" t="e">
        <f t="shared" si="4"/>
        <v>#DIV/0!</v>
      </c>
      <c r="X54" s="33">
        <f t="shared" si="5"/>
        <v>-2779476.57</v>
      </c>
      <c r="Y54" s="34">
        <f t="shared" si="6"/>
        <v>2462.0824318053956</v>
      </c>
    </row>
    <row r="55" spans="1:64" ht="81" customHeight="1" x14ac:dyDescent="0.25">
      <c r="A55" s="26" t="s">
        <v>113</v>
      </c>
      <c r="B55" s="27" t="s">
        <v>114</v>
      </c>
      <c r="C55" s="47">
        <v>-117670.6</v>
      </c>
      <c r="D55" s="47">
        <v>0</v>
      </c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>
        <v>0</v>
      </c>
      <c r="T55" s="47">
        <v>-2897147.17</v>
      </c>
      <c r="U55" s="42">
        <f t="shared" si="2"/>
        <v>-2897147.17</v>
      </c>
      <c r="V55" s="43" t="e">
        <f t="shared" si="3"/>
        <v>#DIV/0!</v>
      </c>
      <c r="W55" s="43" t="e">
        <f t="shared" si="4"/>
        <v>#DIV/0!</v>
      </c>
      <c r="X55" s="42">
        <f t="shared" si="5"/>
        <v>-2779476.57</v>
      </c>
      <c r="Y55" s="43">
        <f t="shared" si="6"/>
        <v>2462.0824318053956</v>
      </c>
    </row>
    <row r="56" spans="1:64" x14ac:dyDescent="0.25"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</row>
    <row r="57" spans="1:64" x14ac:dyDescent="0.25"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</row>
    <row r="58" spans="1:64" x14ac:dyDescent="0.25"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</row>
    <row r="59" spans="1:64" x14ac:dyDescent="0.25"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</row>
    <row r="60" spans="1:64" x14ac:dyDescent="0.25"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</row>
  </sheetData>
  <mergeCells count="13">
    <mergeCell ref="A1:Y1"/>
    <mergeCell ref="A2:Y2"/>
    <mergeCell ref="A3:Y3"/>
    <mergeCell ref="U4:V4"/>
    <mergeCell ref="U5:V5"/>
    <mergeCell ref="X5:Y5"/>
    <mergeCell ref="A5:A6"/>
    <mergeCell ref="B5:B6"/>
    <mergeCell ref="C5:C6"/>
    <mergeCell ref="D5:D6"/>
    <mergeCell ref="S5:S6"/>
    <mergeCell ref="T5:T6"/>
    <mergeCell ref="W5:W6"/>
  </mergeCells>
  <pageMargins left="0.7" right="0.7" top="0.75" bottom="0.75" header="0.51180555555555496" footer="0.51180555555555496"/>
  <pageSetup paperSize="9" scale="38" firstPageNumber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Григорьева Алена Евгеньевна</cp:lastModifiedBy>
  <cp:revision>22</cp:revision>
  <cp:lastPrinted>2023-04-25T04:40:00Z</cp:lastPrinted>
  <dcterms:created xsi:type="dcterms:W3CDTF">2017-04-12T08:49:00Z</dcterms:created>
  <dcterms:modified xsi:type="dcterms:W3CDTF">2023-04-25T09:26:05Z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iddenSlides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MMClips">
    <vt:i4>0</vt:i4>
  </property>
  <property fmtid="{D5CDD505-2E9C-101B-9397-08002B2CF9AE}" pid="8" name="Notes">
    <vt:i4>0</vt:i4>
  </property>
  <property fmtid="{D5CDD505-2E9C-101B-9397-08002B2CF9AE}" pid="9" name="ScaleCrop">
    <vt:bool>false</vt:bool>
  </property>
  <property fmtid="{D5CDD505-2E9C-101B-9397-08002B2CF9AE}" pid="10" name="ShareDoc">
    <vt:bool>false</vt:bool>
  </property>
  <property fmtid="{D5CDD505-2E9C-101B-9397-08002B2CF9AE}" pid="11" name="Slides">
    <vt:i4>0</vt:i4>
  </property>
  <property fmtid="{D5CDD505-2E9C-101B-9397-08002B2CF9AE}" pid="12" name="KSOProductBuildVer">
    <vt:lpwstr>1049-12.2.0.13215</vt:lpwstr>
  </property>
  <property fmtid="{D5CDD505-2E9C-101B-9397-08002B2CF9AE}" pid="13" name="ICV">
    <vt:lpwstr>0626CBC65A8E43658C32813CBD357813</vt:lpwstr>
  </property>
</Properties>
</file>